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'Sheet1'!$A$1:$L$192</definedName>
    <definedName name="_xlnm.Print_Titles" localSheetId="0">'Sheet1'!$14:$14</definedName>
  </definedNames>
  <calcPr fullCalcOnLoad="1"/>
</workbook>
</file>

<file path=xl/comments1.xml><?xml version="1.0" encoding="utf-8"?>
<comments xmlns="http://schemas.openxmlformats.org/spreadsheetml/2006/main">
  <authors>
    <author>Matthew Whyndham</author>
  </authors>
  <commentList>
    <comment ref="C56" authorId="0">
      <text>
        <r>
          <rPr>
            <b/>
            <sz val="8"/>
            <rFont val="Tahoma"/>
            <family val="0"/>
          </rPr>
          <t>Matthew Whyndham:</t>
        </r>
        <r>
          <rPr>
            <sz val="8"/>
            <rFont val="Tahoma"/>
            <family val="0"/>
          </rPr>
          <t xml:space="preserve">
it says 800 in the reqrevdoc</t>
        </r>
      </text>
    </comment>
    <comment ref="A87" authorId="0">
      <text>
        <r>
          <rPr>
            <b/>
            <sz val="8"/>
            <rFont val="Tahoma"/>
            <family val="0"/>
          </rPr>
          <t>Matthew Whyndham:</t>
        </r>
        <r>
          <rPr>
            <sz val="8"/>
            <rFont val="Tahoma"/>
            <family val="0"/>
          </rPr>
          <t xml:space="preserve">
This is the second filter</t>
        </r>
      </text>
    </comment>
  </commentList>
</comments>
</file>

<file path=xl/sharedStrings.xml><?xml version="1.0" encoding="utf-8"?>
<sst xmlns="http://schemas.openxmlformats.org/spreadsheetml/2006/main" count="452" uniqueCount="337">
  <si>
    <t>Effective Area</t>
  </si>
  <si>
    <t>Grating</t>
  </si>
  <si>
    <t>Ruling density</t>
  </si>
  <si>
    <t>Spatial resolution</t>
  </si>
  <si>
    <t>Spectral resolution</t>
  </si>
  <si>
    <t>type</t>
  </si>
  <si>
    <t>alignment</t>
  </si>
  <si>
    <t>Filters</t>
  </si>
  <si>
    <t>Transmission</t>
  </si>
  <si>
    <t>Stray light throughput</t>
  </si>
  <si>
    <t>Data Rate</t>
  </si>
  <si>
    <t>ROE</t>
  </si>
  <si>
    <t>ICU</t>
  </si>
  <si>
    <t>CCD pixel rate</t>
  </si>
  <si>
    <t>ROE-ICU xfer rate</t>
  </si>
  <si>
    <t>ICU-MDP data rate</t>
  </si>
  <si>
    <t>1-science</t>
  </si>
  <si>
    <t>2-status/hk</t>
  </si>
  <si>
    <t>TBD</t>
  </si>
  <si>
    <t>ksamples/sec</t>
  </si>
  <si>
    <t>"pixel_calculator" exists</t>
  </si>
  <si>
    <t>TBD - could be lower</t>
  </si>
  <si>
    <t>ieee-1355</t>
  </si>
  <si>
    <t>Pixel size</t>
  </si>
  <si>
    <t>Type</t>
  </si>
  <si>
    <t>Quantum Efficiency</t>
  </si>
  <si>
    <t>Cosmetic grade</t>
  </si>
  <si>
    <t>Operating temperature</t>
  </si>
  <si>
    <t>TBC</t>
  </si>
  <si>
    <t>Dark Current</t>
  </si>
  <si>
    <t>known reliably when T is known</t>
  </si>
  <si>
    <t>Digitisation Level</t>
  </si>
  <si>
    <t>bits</t>
  </si>
  <si>
    <t>Gain</t>
  </si>
  <si>
    <t>electrons per DN</t>
  </si>
  <si>
    <t>Number of readout ports</t>
  </si>
  <si>
    <t>per CCD</t>
  </si>
  <si>
    <t>Number of ADC-chains</t>
  </si>
  <si>
    <t>simultaneous CCD operation</t>
  </si>
  <si>
    <t>yes</t>
  </si>
  <si>
    <t>output links to ICU</t>
  </si>
  <si>
    <t>Number of windows</t>
  </si>
  <si>
    <t>limited by FPGA/memory size</t>
  </si>
  <si>
    <t>Restrictions of windows</t>
  </si>
  <si>
    <t>multiples of 32x32</t>
  </si>
  <si>
    <t>depends on requirements of compression algorithm</t>
  </si>
  <si>
    <t>CPU</t>
  </si>
  <si>
    <t>Data Compression</t>
  </si>
  <si>
    <t>Algorithm</t>
  </si>
  <si>
    <t>Compression factor</t>
  </si>
  <si>
    <t>Output data format</t>
  </si>
  <si>
    <t>hcompress</t>
  </si>
  <si>
    <t>Instructions/pixel</t>
  </si>
  <si>
    <t>Instruction per cycle</t>
  </si>
  <si>
    <t>!</t>
  </si>
  <si>
    <t>ADSP21020</t>
  </si>
  <si>
    <t>SEU rate</t>
  </si>
  <si>
    <t>Restrictions</t>
  </si>
  <si>
    <t>Sampling rate</t>
  </si>
  <si>
    <t>variable</t>
  </si>
  <si>
    <t>Data Recorder</t>
  </si>
  <si>
    <t>Capacity</t>
  </si>
  <si>
    <t>Telemetry</t>
  </si>
  <si>
    <t>Contact Schedule</t>
  </si>
  <si>
    <t>Duration of Contacts</t>
  </si>
  <si>
    <t>Operations</t>
  </si>
  <si>
    <t>Commanding</t>
  </si>
  <si>
    <t>Uplink rate (realtime, S-band)</t>
  </si>
  <si>
    <t>EIS typical share</t>
  </si>
  <si>
    <t>mins</t>
  </si>
  <si>
    <t>Parameter</t>
  </si>
  <si>
    <t>Value</t>
  </si>
  <si>
    <t>Units</t>
  </si>
  <si>
    <t>Status</t>
  </si>
  <si>
    <t>Reference</t>
  </si>
  <si>
    <t>coarse positioning</t>
  </si>
  <si>
    <t>method</t>
  </si>
  <si>
    <t>repeatability</t>
  </si>
  <si>
    <t>fine positioning</t>
  </si>
  <si>
    <t>steps</t>
  </si>
  <si>
    <t>" per step</t>
  </si>
  <si>
    <t>Slits</t>
  </si>
  <si>
    <t>Shutter</t>
  </si>
  <si>
    <t>Position in optical system</t>
  </si>
  <si>
    <t>adjacent to slits</t>
  </si>
  <si>
    <t>Lifetime</t>
  </si>
  <si>
    <t>operations</t>
  </si>
  <si>
    <t>Minimum exposure time</t>
  </si>
  <si>
    <t>Maximum exposure time</t>
  </si>
  <si>
    <t>s</t>
  </si>
  <si>
    <t>Rotary vane</t>
  </si>
  <si>
    <t>Format - columns</t>
  </si>
  <si>
    <t>Orientation of readout register</t>
  </si>
  <si>
    <t>parallel to rows</t>
  </si>
  <si>
    <t>Format - rows</t>
  </si>
  <si>
    <t>pixels</t>
  </si>
  <si>
    <t>Number of detectors</t>
  </si>
  <si>
    <t>back-illuminated CCD</t>
  </si>
  <si>
    <t>Detector technology</t>
  </si>
  <si>
    <t>Manufacturer</t>
  </si>
  <si>
    <t>www.eev.com</t>
  </si>
  <si>
    <t>CCD-42-10</t>
  </si>
  <si>
    <t>Minimum read noise</t>
  </si>
  <si>
    <t>Summing well capacity</t>
  </si>
  <si>
    <t>electrons</t>
  </si>
  <si>
    <t>microns</t>
  </si>
  <si>
    <t>Image mode</t>
  </si>
  <si>
    <t>full frame</t>
  </si>
  <si>
    <t>i.e. not frame transfer</t>
  </si>
  <si>
    <t>none</t>
  </si>
  <si>
    <t>Position resolution FWHM</t>
  </si>
  <si>
    <t>proportional to photon energy</t>
  </si>
  <si>
    <t>Electrons per photon @ 190 A</t>
  </si>
  <si>
    <t>Electrons per photon @ 250 A</t>
  </si>
  <si>
    <t>e/pix/s</t>
  </si>
  <si>
    <t>Charge Transfer Inefficiency</t>
  </si>
  <si>
    <t>depends on image, clock rate, temperature, radiation damage</t>
  </si>
  <si>
    <t>Shielding</t>
  </si>
  <si>
    <t>mm-Al equivalent</t>
  </si>
  <si>
    <t>events/year</t>
  </si>
  <si>
    <t>Instrument Control Unit</t>
  </si>
  <si>
    <t>MSSL</t>
  </si>
  <si>
    <t>Read-out Electronics</t>
  </si>
  <si>
    <t>FPA</t>
  </si>
  <si>
    <t>2-8 s</t>
  </si>
  <si>
    <t>stepper</t>
  </si>
  <si>
    <t>1/3</t>
  </si>
  <si>
    <t>Telescope</t>
  </si>
  <si>
    <t>precision</t>
  </si>
  <si>
    <t>l/mm</t>
  </si>
  <si>
    <t>Optics generally</t>
  </si>
  <si>
    <t>EEV Ltd.</t>
  </si>
  <si>
    <t>Ant-blooming structures</t>
  </si>
  <si>
    <t>CPU speed</t>
  </si>
  <si>
    <t>MHz</t>
  </si>
  <si>
    <t>Instruction word length</t>
  </si>
  <si>
    <t>e.g. need for cosmic ray removal prior to compression</t>
  </si>
  <si>
    <t>.5 s response time !</t>
  </si>
  <si>
    <t>"Hardware Functional Requirements for US Provided Subassemblies"</t>
  </si>
  <si>
    <t xml:space="preserve"> NRL Phase A Study Document  [hardware_requirements.pdf]</t>
  </si>
  <si>
    <t>variable as per 1500 Å Al</t>
  </si>
  <si>
    <t>(1) Fig 4</t>
  </si>
  <si>
    <t>between 10^-4 and 10^-5</t>
  </si>
  <si>
    <t>pinhole transmittance ratio</t>
  </si>
  <si>
    <t>slit also acts as spatial filter</t>
  </si>
  <si>
    <t>Mo/Si</t>
  </si>
  <si>
    <t>off-axis paraboloid</t>
  </si>
  <si>
    <t>aperture</t>
  </si>
  <si>
    <t>cm clear</t>
  </si>
  <si>
    <t>focal length</t>
  </si>
  <si>
    <t>f-number</t>
  </si>
  <si>
    <t>off-axis distance</t>
  </si>
  <si>
    <t>mm</t>
  </si>
  <si>
    <t>plate scale at focus (slit)</t>
  </si>
  <si>
    <t>microns/arcsec</t>
  </si>
  <si>
    <t>Obscuration</t>
  </si>
  <si>
    <t>fraction transmitted</t>
  </si>
  <si>
    <t>possible degradation with age / debris</t>
  </si>
  <si>
    <t>per step</t>
  </si>
  <si>
    <t>PZT</t>
  </si>
  <si>
    <t>servo loop control</t>
  </si>
  <si>
    <t>1" x 512"</t>
  </si>
  <si>
    <t>50" x 512"</t>
  </si>
  <si>
    <t>tbc</t>
  </si>
  <si>
    <t>during integration</t>
  </si>
  <si>
    <t>no focus mechanism</t>
  </si>
  <si>
    <t>stepper with resolver</t>
  </si>
  <si>
    <t>arcmin</t>
  </si>
  <si>
    <t>goal</t>
  </si>
  <si>
    <t>will not cause defocus</t>
  </si>
  <si>
    <t>insignificant position error</t>
  </si>
  <si>
    <t>Lockheed heritage</t>
  </si>
  <si>
    <t>could be infinite if desired</t>
  </si>
  <si>
    <t>determined by vane velocity</t>
  </si>
  <si>
    <t>ms</t>
  </si>
  <si>
    <t>Repeatability of exposure time</t>
  </si>
  <si>
    <t>Figure</t>
  </si>
  <si>
    <t>Toroid</t>
  </si>
  <si>
    <t>Figure parameters - Rs</t>
  </si>
  <si>
    <t>Rt</t>
  </si>
  <si>
    <t>and Tangential directions</t>
  </si>
  <si>
    <t>Radius of curvature in Saggital</t>
  </si>
  <si>
    <t>Diameter of Optic</t>
  </si>
  <si>
    <t>Ruling Type</t>
  </si>
  <si>
    <t>% of minimum</t>
  </si>
  <si>
    <t>= photometric accuracy</t>
  </si>
  <si>
    <t>Scattered light</t>
  </si>
  <si>
    <t>Number of reflections</t>
  </si>
  <si>
    <t>Area</t>
  </si>
  <si>
    <t>cm^2 per band</t>
  </si>
  <si>
    <t>Wavelength bands</t>
  </si>
  <si>
    <t>Off-axis paraboloid normal incidence telescope</t>
  </si>
  <si>
    <t>170-210, 250-290</t>
  </si>
  <si>
    <t>Useful Wavelength bands</t>
  </si>
  <si>
    <t>limits of the detector</t>
  </si>
  <si>
    <t>180-204, 250-290</t>
  </si>
  <si>
    <t>slit exchange mechanism</t>
  </si>
  <si>
    <t>Aluminium foil on support mesh and quadrant frame</t>
  </si>
  <si>
    <t>Luxel supplied</t>
  </si>
  <si>
    <t>Å</t>
  </si>
  <si>
    <t>Spatial scale</t>
  </si>
  <si>
    <t>Spectral scale</t>
  </si>
  <si>
    <t>arcsec per pixel</t>
  </si>
  <si>
    <t>Å per pixel</t>
  </si>
  <si>
    <t>contribution to system PSF due to charge spreading</t>
  </si>
  <si>
    <t>16 bit serial link</t>
  </si>
  <si>
    <t>Net transfer rate</t>
  </si>
  <si>
    <t>kbps</t>
  </si>
  <si>
    <t>raw link rate</t>
  </si>
  <si>
    <t>Duty Cycle for EIS</t>
  </si>
  <si>
    <t>Mbps</t>
  </si>
  <si>
    <t>Number of channels</t>
  </si>
  <si>
    <t>kBytes</t>
  </si>
  <si>
    <t>Net EIS volume</t>
  </si>
  <si>
    <t>minutes</t>
  </si>
  <si>
    <t>Gbits</t>
  </si>
  <si>
    <t>passes per day</t>
  </si>
  <si>
    <t>contiguous passes, up to</t>
  </si>
  <si>
    <t>dawn and dusk at KSC</t>
  </si>
  <si>
    <t xml:space="preserve">Refer to "Telemetry and Commands" </t>
  </si>
  <si>
    <t>T Sakao - March 99 Plenary Meeting</t>
  </si>
  <si>
    <t>Other downlink stations may be available</t>
  </si>
  <si>
    <t>e.g. Wallops @ 6 Mbps</t>
  </si>
  <si>
    <t>changeable by commands</t>
  </si>
  <si>
    <t>MDP-DHU/DR</t>
  </si>
  <si>
    <t>Full design standards doc (J-lang)</t>
  </si>
  <si>
    <t>was issued 1/Sep/99</t>
  </si>
  <si>
    <t>This is the minimum useful duration</t>
  </si>
  <si>
    <t>normal incidence reflection grating</t>
  </si>
  <si>
    <t>all optics multilayer coated to define two EUV bandpasses</t>
  </si>
  <si>
    <t>spectra focussed stigmatically on two CCD detectors</t>
  </si>
  <si>
    <t>function of wavelength</t>
  </si>
  <si>
    <t>Field of View</t>
  </si>
  <si>
    <t>function of wavelength and field angle</t>
  </si>
  <si>
    <t>function of wavelength, field angle and slit size</t>
  </si>
  <si>
    <t>centered around SOT  FOV</t>
  </si>
  <si>
    <t>extent of EW FOV</t>
  </si>
  <si>
    <t>given by sum of coarse and fine telescope positioning</t>
  </si>
  <si>
    <t>range ±</t>
  </si>
  <si>
    <t>arcsec solar image motion</t>
  </si>
  <si>
    <t>arsec solar image motion</t>
  </si>
  <si>
    <t>arcsec</t>
  </si>
  <si>
    <t>arcsec on sun</t>
  </si>
  <si>
    <t>determined by CCD size</t>
  </si>
  <si>
    <t>max extent of NS FOV</t>
  </si>
  <si>
    <t>max EW scan range, fine only</t>
  </si>
  <si>
    <t>see table 3 in (1)</t>
  </si>
  <si>
    <t xml:space="preserve">motion causes blur at slit plane, </t>
  </si>
  <si>
    <t>see EIS7Tr4200 plots</t>
  </si>
  <si>
    <t>exchange mech step size</t>
  </si>
  <si>
    <t>tolerance perp. to optical axis</t>
  </si>
  <si>
    <t>tolerance p'lel to optical axis</t>
  </si>
  <si>
    <t>Full well capacity - image</t>
  </si>
  <si>
    <t>Full well cap. - serial reg.</t>
  </si>
  <si>
    <t>link rate (DR, X-band)</t>
  </si>
  <si>
    <t>link rate (realtime, S-band)</t>
  </si>
  <si>
    <t>Mount</t>
  </si>
  <si>
    <t>magnifying</t>
  </si>
  <si>
    <t>Slit Distance</t>
  </si>
  <si>
    <t>Detector Distance</t>
  </si>
  <si>
    <t>m</t>
  </si>
  <si>
    <t>approx</t>
  </si>
  <si>
    <t>Substrate</t>
  </si>
  <si>
    <t>requirement</t>
  </si>
  <si>
    <t>Surface roughness, &lt;</t>
  </si>
  <si>
    <t>groove depth</t>
  </si>
  <si>
    <t>Multilayer</t>
  </si>
  <si>
    <t>with antidiffusion interlayers</t>
  </si>
  <si>
    <t>Number of repeats</t>
  </si>
  <si>
    <t>Layer period, short wavelength</t>
  </si>
  <si>
    <t>Layer period, long wavelength</t>
  </si>
  <si>
    <t>Å RMS</t>
  </si>
  <si>
    <t>identical to Telescope</t>
  </si>
  <si>
    <t>SOLAR-B</t>
  </si>
  <si>
    <t>E I S</t>
  </si>
  <si>
    <t>*</t>
  </si>
  <si>
    <t>System Hierarchy</t>
  </si>
  <si>
    <t>EUV</t>
  </si>
  <si>
    <t>Imaging</t>
  </si>
  <si>
    <t>Spectrometer</t>
  </si>
  <si>
    <t>Title</t>
  </si>
  <si>
    <t>Doc ID</t>
  </si>
  <si>
    <t>EIS-sys-des-hierarc</t>
  </si>
  <si>
    <t>Ver</t>
  </si>
  <si>
    <t>Author</t>
  </si>
  <si>
    <t>Matthew Whyndham</t>
  </si>
  <si>
    <t>Date</t>
  </si>
  <si>
    <t>Instrument Specifications</t>
  </si>
  <si>
    <t>EIS-sys-des-specs</t>
  </si>
  <si>
    <t>square. This is value to use for "per pixel"</t>
  </si>
  <si>
    <t>or 1024 (42-20)?</t>
  </si>
  <si>
    <t>see also</t>
  </si>
  <si>
    <t>EIS-sys-des-hieararc</t>
  </si>
  <si>
    <t>EIS-sys-des-elekblok</t>
  </si>
  <si>
    <t>Electrical Block Diagram</t>
  </si>
  <si>
    <t>Physical Block Diagram</t>
  </si>
  <si>
    <t>EIS-sys-des-physview</t>
  </si>
  <si>
    <t>(MIRror)</t>
  </si>
  <si>
    <t>(FIL)</t>
  </si>
  <si>
    <t>speed</t>
  </si>
  <si>
    <t>time / step</t>
  </si>
  <si>
    <t>time /step</t>
  </si>
  <si>
    <t>Number of Slits</t>
  </si>
  <si>
    <t>slit change time</t>
  </si>
  <si>
    <t>(SLA)</t>
  </si>
  <si>
    <t>(SHT)</t>
  </si>
  <si>
    <t>(GRA)</t>
  </si>
  <si>
    <t>Read-out time</t>
  </si>
  <si>
    <t>refer to "Pixel Calculator", cjm@mssl</t>
  </si>
  <si>
    <t>factor</t>
  </si>
  <si>
    <t>5 - Mass memory - CCD data</t>
  </si>
  <si>
    <t>4 - RAM data (working) memory</t>
  </si>
  <si>
    <t>3 - RAM for running program</t>
  </si>
  <si>
    <t xml:space="preserve">2 - EEPROM - rewritable program </t>
  </si>
  <si>
    <t>1 - PROM - fixed program and boot</t>
  </si>
  <si>
    <t>Net due to downlink rate and pass duration, max = 3 Gbit</t>
  </si>
  <si>
    <t>e.g. 2 at dawn, 3 at dusk</t>
  </si>
  <si>
    <t>time to fill @ full MDP-DR rate</t>
  </si>
  <si>
    <t>depends on resistivity and depletion depth</t>
  </si>
  <si>
    <t>photons (190 A)</t>
  </si>
  <si>
    <t>photons (250 A)</t>
  </si>
  <si>
    <t>hot pixels</t>
  </si>
  <si>
    <t>column defects</t>
  </si>
  <si>
    <t>per detector</t>
  </si>
  <si>
    <t>selectable</t>
  </si>
  <si>
    <t>uniform</t>
  </si>
  <si>
    <t>height</t>
  </si>
  <si>
    <t>Details of the optical train can be found in (1)</t>
  </si>
  <si>
    <t>90mm clear aperture</t>
  </si>
  <si>
    <t>limits of the multilayers</t>
  </si>
  <si>
    <t>from edge of mirror</t>
  </si>
  <si>
    <t>slit height 12 mm</t>
  </si>
  <si>
    <t>slot height 12 mm</t>
  </si>
  <si>
    <t>between 10^-7 and 10^-8</t>
  </si>
  <si>
    <t>FFA</t>
  </si>
  <si>
    <t xml:space="preserve">Aluminium foil on support </t>
  </si>
  <si>
    <r>
      <t xml:space="preserve">Holographic with </t>
    </r>
    <r>
      <rPr>
        <sz val="10"/>
        <rFont val="Arial"/>
        <family val="2"/>
      </rPr>
      <t>straight</t>
    </r>
    <r>
      <rPr>
        <sz val="10"/>
        <rFont val="Arial"/>
        <family val="0"/>
      </rPr>
      <t xml:space="preserve"> laminar grooves, uniform line spacing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</si>
</sst>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  <numFmt numFmtId="180" formatCode="0.0000000000"/>
    <numFmt numFmtId="181" formatCode="d\-mmm\-yy"/>
  </numFmts>
  <fonts count="15">
    <font>
      <sz val="10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Copperplate Gothic Light"/>
      <family val="2"/>
    </font>
    <font>
      <sz val="10"/>
      <name val="Lucida Console"/>
      <family val="3"/>
    </font>
    <font>
      <i/>
      <sz val="8"/>
      <name val="Arial"/>
      <family val="2"/>
    </font>
    <font>
      <b/>
      <sz val="14"/>
      <name val="Century Gothic"/>
      <family val="2"/>
    </font>
    <font>
      <b/>
      <sz val="22"/>
      <name val="Arial Narrow"/>
      <family val="2"/>
    </font>
    <font>
      <sz val="14"/>
      <name val="Arial"/>
      <family val="2"/>
    </font>
    <font>
      <sz val="10"/>
      <name val="Century Gothic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 horizontal="right"/>
    </xf>
    <xf numFmtId="1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172" fontId="0" fillId="0" borderId="0" xfId="0" applyNumberFormat="1" applyAlignment="1" quotePrefix="1">
      <alignment horizontal="right"/>
    </xf>
    <xf numFmtId="172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right"/>
    </xf>
    <xf numFmtId="18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81" fontId="0" fillId="0" borderId="7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179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view="pageBreakPreview" zoomScale="50" zoomScaleSheetLayoutView="50" workbookViewId="0" topLeftCell="A61">
      <selection activeCell="L61" sqref="L61"/>
    </sheetView>
  </sheetViews>
  <sheetFormatPr defaultColWidth="9.140625" defaultRowHeight="12.75"/>
  <cols>
    <col min="1" max="1" width="11.421875" style="0" customWidth="1"/>
    <col min="2" max="2" width="27.7109375" style="0" customWidth="1"/>
    <col min="3" max="3" width="18.57421875" style="3" customWidth="1"/>
    <col min="4" max="4" width="14.7109375" style="10" customWidth="1"/>
    <col min="5" max="5" width="5.7109375" style="0" customWidth="1"/>
    <col min="6" max="6" width="15.00390625" style="0" customWidth="1"/>
  </cols>
  <sheetData>
    <row r="1" spans="1:12" ht="12.75">
      <c r="A1" s="13" t="s">
        <v>273</v>
      </c>
      <c r="B1" s="14"/>
      <c r="C1" s="14"/>
      <c r="D1" s="14"/>
      <c r="E1" s="14"/>
      <c r="F1" s="15"/>
      <c r="G1" s="16"/>
      <c r="H1" s="17"/>
      <c r="I1" s="17"/>
      <c r="J1" s="17"/>
      <c r="K1" s="17"/>
      <c r="L1" s="18"/>
    </row>
    <row r="2" spans="1:12" ht="18">
      <c r="A2" s="19" t="s">
        <v>274</v>
      </c>
      <c r="B2" s="20"/>
      <c r="C2" s="21"/>
      <c r="D2" s="20"/>
      <c r="E2" s="20"/>
      <c r="F2" s="22"/>
      <c r="G2" s="23"/>
      <c r="H2" s="21"/>
      <c r="I2" s="21"/>
      <c r="J2" s="21"/>
      <c r="K2" s="21"/>
      <c r="L2" s="24"/>
    </row>
    <row r="3" spans="1:12" ht="21" customHeight="1">
      <c r="A3" s="25" t="s">
        <v>275</v>
      </c>
      <c r="B3" s="20"/>
      <c r="C3" s="20"/>
      <c r="D3" s="26" t="s">
        <v>287</v>
      </c>
      <c r="E3" s="20"/>
      <c r="F3" s="22"/>
      <c r="G3" s="23"/>
      <c r="H3" s="21"/>
      <c r="I3" s="21"/>
      <c r="J3" s="21"/>
      <c r="K3" s="21"/>
      <c r="L3" s="24"/>
    </row>
    <row r="4" spans="1:12" ht="14.25" thickBot="1">
      <c r="A4" s="27" t="s">
        <v>277</v>
      </c>
      <c r="B4" s="20"/>
      <c r="C4" s="20"/>
      <c r="D4" s="20"/>
      <c r="E4" s="20"/>
      <c r="F4" s="22"/>
      <c r="G4" s="23"/>
      <c r="H4" s="21"/>
      <c r="I4" s="21"/>
      <c r="J4" s="21"/>
      <c r="K4" s="21"/>
      <c r="L4" s="24"/>
    </row>
    <row r="5" spans="1:12" ht="13.5">
      <c r="A5" s="27" t="s">
        <v>278</v>
      </c>
      <c r="B5" s="20"/>
      <c r="C5" s="54" t="s">
        <v>280</v>
      </c>
      <c r="D5" s="53" t="s">
        <v>287</v>
      </c>
      <c r="E5" s="44"/>
      <c r="F5" s="37"/>
      <c r="G5" s="23"/>
      <c r="H5" s="21"/>
      <c r="I5" s="21"/>
      <c r="J5" s="21"/>
      <c r="K5" s="21"/>
      <c r="L5" s="28"/>
    </row>
    <row r="6" spans="1:12" ht="14.25" thickBot="1">
      <c r="A6" s="29" t="s">
        <v>279</v>
      </c>
      <c r="B6" s="30"/>
      <c r="C6" s="55" t="s">
        <v>281</v>
      </c>
      <c r="D6" s="40" t="s">
        <v>288</v>
      </c>
      <c r="E6" s="45"/>
      <c r="F6" s="39"/>
      <c r="G6" s="32"/>
      <c r="H6" s="33"/>
      <c r="I6" s="33"/>
      <c r="J6" s="33"/>
      <c r="K6" s="33"/>
      <c r="L6" s="34"/>
    </row>
    <row r="7" spans="1:12" ht="12.75">
      <c r="A7" s="20"/>
      <c r="B7" s="20"/>
      <c r="C7" s="55" t="s">
        <v>283</v>
      </c>
      <c r="D7" s="40">
        <v>3</v>
      </c>
      <c r="E7" s="40"/>
      <c r="F7" s="39"/>
      <c r="G7" s="35"/>
      <c r="H7" s="20"/>
      <c r="I7" s="21"/>
      <c r="J7" s="21"/>
      <c r="K7" s="21"/>
      <c r="L7" s="21"/>
    </row>
    <row r="8" spans="1:12" ht="12.75">
      <c r="A8" s="20"/>
      <c r="C8" s="55" t="s">
        <v>284</v>
      </c>
      <c r="D8" s="40"/>
      <c r="E8" s="45" t="s">
        <v>285</v>
      </c>
      <c r="F8" s="39"/>
      <c r="G8" s="23"/>
      <c r="H8" s="21"/>
      <c r="I8" s="21"/>
      <c r="J8" s="21"/>
      <c r="K8" s="21"/>
      <c r="L8" s="21"/>
    </row>
    <row r="9" spans="1:12" ht="13.5" thickBot="1">
      <c r="A9" s="20"/>
      <c r="C9" s="56" t="s">
        <v>286</v>
      </c>
      <c r="D9" s="46">
        <v>36417</v>
      </c>
      <c r="E9" s="30"/>
      <c r="F9" s="43"/>
      <c r="G9" s="23"/>
      <c r="H9" s="21"/>
      <c r="I9" s="21"/>
      <c r="J9" s="21"/>
      <c r="K9" s="21"/>
      <c r="L9" s="21"/>
    </row>
    <row r="10" spans="1:5" ht="12.75">
      <c r="A10" s="3" t="s">
        <v>291</v>
      </c>
      <c r="B10" s="47" t="s">
        <v>276</v>
      </c>
      <c r="C10" s="10" t="s">
        <v>292</v>
      </c>
      <c r="E10" s="1" t="s">
        <v>327</v>
      </c>
    </row>
    <row r="11" spans="2:5" ht="12.75">
      <c r="B11" s="47" t="s">
        <v>294</v>
      </c>
      <c r="C11" s="10" t="s">
        <v>293</v>
      </c>
      <c r="E11" s="1" t="s">
        <v>138</v>
      </c>
    </row>
    <row r="12" spans="2:5" ht="12.75">
      <c r="B12" s="47" t="s">
        <v>295</v>
      </c>
      <c r="C12" s="10" t="s">
        <v>296</v>
      </c>
      <c r="E12" s="1" t="s">
        <v>139</v>
      </c>
    </row>
    <row r="13" ht="12.75"/>
    <row r="14" spans="2:8" s="12" customFormat="1" ht="15">
      <c r="B14" s="50" t="s">
        <v>70</v>
      </c>
      <c r="C14" s="51" t="s">
        <v>71</v>
      </c>
      <c r="D14" s="52" t="s">
        <v>72</v>
      </c>
      <c r="E14" s="50" t="s">
        <v>73</v>
      </c>
      <c r="F14" s="50"/>
      <c r="G14" s="50" t="s">
        <v>74</v>
      </c>
      <c r="H14" s="50"/>
    </row>
    <row r="15" spans="1:3" ht="12.75">
      <c r="A15" t="s">
        <v>130</v>
      </c>
      <c r="C15" s="10" t="s">
        <v>191</v>
      </c>
    </row>
    <row r="16" ht="12.75">
      <c r="C16" s="10" t="s">
        <v>196</v>
      </c>
    </row>
    <row r="17" ht="12.75">
      <c r="C17" s="10" t="s">
        <v>228</v>
      </c>
    </row>
    <row r="18" ht="12.75">
      <c r="C18" s="10" t="s">
        <v>229</v>
      </c>
    </row>
    <row r="19" ht="12.75">
      <c r="C19" s="10" t="s">
        <v>230</v>
      </c>
    </row>
    <row r="20" ht="12.75">
      <c r="C20" s="10"/>
    </row>
    <row r="21" spans="2:3" ht="12.75">
      <c r="B21" t="s">
        <v>187</v>
      </c>
      <c r="C21" s="3">
        <v>2</v>
      </c>
    </row>
    <row r="22" spans="2:6" ht="12.75">
      <c r="B22" t="s">
        <v>190</v>
      </c>
      <c r="C22" s="3" t="s">
        <v>192</v>
      </c>
      <c r="D22" s="10" t="s">
        <v>199</v>
      </c>
      <c r="F22" t="s">
        <v>194</v>
      </c>
    </row>
    <row r="23" spans="2:6" ht="12.75">
      <c r="B23" t="s">
        <v>193</v>
      </c>
      <c r="C23" s="3" t="s">
        <v>195</v>
      </c>
      <c r="F23" s="60" t="s">
        <v>329</v>
      </c>
    </row>
    <row r="24" ht="12.75">
      <c r="F24" s="10" t="s">
        <v>235</v>
      </c>
    </row>
    <row r="25" spans="1:6" ht="12.75">
      <c r="A25" s="1" t="s">
        <v>232</v>
      </c>
      <c r="B25" s="3" t="s">
        <v>236</v>
      </c>
      <c r="C25" s="3">
        <f>2*(C56+C62)</f>
        <v>2480</v>
      </c>
      <c r="D25" s="10" t="s">
        <v>242</v>
      </c>
      <c r="F25" s="10" t="s">
        <v>237</v>
      </c>
    </row>
    <row r="26" spans="1:6" ht="12.75">
      <c r="A26" s="1"/>
      <c r="B26" s="3" t="s">
        <v>245</v>
      </c>
      <c r="C26" s="3">
        <f>C62</f>
        <v>240</v>
      </c>
      <c r="D26" s="10" t="s">
        <v>241</v>
      </c>
      <c r="F26" s="10"/>
    </row>
    <row r="27" spans="2:6" ht="12.75">
      <c r="B27" s="3" t="s">
        <v>244</v>
      </c>
      <c r="C27" s="3">
        <f>C114*C32</f>
        <v>512</v>
      </c>
      <c r="D27" s="10" t="s">
        <v>241</v>
      </c>
      <c r="F27" t="s">
        <v>243</v>
      </c>
    </row>
    <row r="28" ht="12.75"/>
    <row r="29" spans="2:4" ht="12.75">
      <c r="B29" t="s">
        <v>201</v>
      </c>
      <c r="C29" s="3">
        <v>0.0223</v>
      </c>
      <c r="D29" s="10" t="s">
        <v>203</v>
      </c>
    </row>
    <row r="30" spans="2:6" ht="12.75">
      <c r="B30" t="s">
        <v>4</v>
      </c>
      <c r="C30" s="3" t="s">
        <v>248</v>
      </c>
      <c r="F30" t="s">
        <v>233</v>
      </c>
    </row>
    <row r="31" ht="12.75"/>
    <row r="32" spans="2:4" ht="12.75">
      <c r="B32" t="s">
        <v>200</v>
      </c>
      <c r="C32" s="3">
        <v>1</v>
      </c>
      <c r="D32" s="10" t="s">
        <v>202</v>
      </c>
    </row>
    <row r="33" spans="2:6" ht="12.75">
      <c r="B33" t="s">
        <v>3</v>
      </c>
      <c r="C33" s="3" t="s">
        <v>248</v>
      </c>
      <c r="F33" t="s">
        <v>234</v>
      </c>
    </row>
    <row r="34" spans="2:6" ht="12.75">
      <c r="B34" t="s">
        <v>0</v>
      </c>
      <c r="F34" s="10" t="s">
        <v>231</v>
      </c>
    </row>
    <row r="35" ht="12.75">
      <c r="B35" t="s">
        <v>186</v>
      </c>
    </row>
    <row r="36" ht="12.75"/>
    <row r="37" spans="1:6" ht="12.75">
      <c r="A37" t="s">
        <v>7</v>
      </c>
      <c r="B37" t="s">
        <v>24</v>
      </c>
      <c r="C37" s="10" t="s">
        <v>197</v>
      </c>
      <c r="F37" t="s">
        <v>198</v>
      </c>
    </row>
    <row r="38" spans="1:6" ht="12.75">
      <c r="A38" t="s">
        <v>298</v>
      </c>
      <c r="B38" t="s">
        <v>8</v>
      </c>
      <c r="C38" s="3" t="s">
        <v>140</v>
      </c>
      <c r="F38" t="s">
        <v>141</v>
      </c>
    </row>
    <row r="39" spans="2:6" ht="12.75">
      <c r="B39" t="s">
        <v>9</v>
      </c>
      <c r="C39" s="3" t="s">
        <v>142</v>
      </c>
      <c r="D39" s="10" t="s">
        <v>143</v>
      </c>
      <c r="F39" t="s">
        <v>144</v>
      </c>
    </row>
    <row r="40" spans="2:6" ht="12.75">
      <c r="B40" t="s">
        <v>155</v>
      </c>
      <c r="C40" s="3">
        <v>0.8</v>
      </c>
      <c r="D40" s="10" t="s">
        <v>156</v>
      </c>
      <c r="F40" t="s">
        <v>157</v>
      </c>
    </row>
    <row r="41" ht="12.75"/>
    <row r="42" spans="1:3" ht="12.75">
      <c r="A42" t="s">
        <v>127</v>
      </c>
      <c r="B42" t="s">
        <v>5</v>
      </c>
      <c r="C42" s="3" t="s">
        <v>146</v>
      </c>
    </row>
    <row r="43" spans="1:4" ht="12.75">
      <c r="A43" t="s">
        <v>297</v>
      </c>
      <c r="B43" t="s">
        <v>147</v>
      </c>
      <c r="C43" s="3">
        <v>15</v>
      </c>
      <c r="D43" s="10" t="s">
        <v>148</v>
      </c>
    </row>
    <row r="44" spans="2:4" ht="12.75">
      <c r="B44" t="s">
        <v>188</v>
      </c>
      <c r="C44" s="3">
        <v>88.4</v>
      </c>
      <c r="D44" s="10" t="s">
        <v>189</v>
      </c>
    </row>
    <row r="45" spans="2:4" ht="12.75">
      <c r="B45" t="s">
        <v>149</v>
      </c>
      <c r="C45" s="3">
        <v>1934</v>
      </c>
      <c r="D45" s="10" t="s">
        <v>152</v>
      </c>
    </row>
    <row r="46" spans="2:3" ht="12.75">
      <c r="B46" t="s">
        <v>150</v>
      </c>
      <c r="C46" s="9">
        <f>C45/C43/10</f>
        <v>12.893333333333334</v>
      </c>
    </row>
    <row r="47" spans="2:6" ht="12.75">
      <c r="B47" t="s">
        <v>151</v>
      </c>
      <c r="C47" s="3">
        <v>70</v>
      </c>
      <c r="D47" s="10" t="s">
        <v>152</v>
      </c>
      <c r="F47" t="s">
        <v>330</v>
      </c>
    </row>
    <row r="48" spans="2:4" ht="12.75">
      <c r="B48" t="s">
        <v>153</v>
      </c>
      <c r="C48" s="3">
        <v>9.37</v>
      </c>
      <c r="D48" s="10" t="s">
        <v>154</v>
      </c>
    </row>
    <row r="49" ht="12.75"/>
    <row r="50" spans="2:3" ht="12.75">
      <c r="B50" t="s">
        <v>266</v>
      </c>
      <c r="C50" s="3" t="s">
        <v>145</v>
      </c>
    </row>
    <row r="51" spans="2:3" ht="12.75">
      <c r="B51" t="s">
        <v>268</v>
      </c>
      <c r="C51" s="3">
        <v>20</v>
      </c>
    </row>
    <row r="52" spans="2:4" ht="12.75">
      <c r="B52" t="s">
        <v>269</v>
      </c>
      <c r="C52" s="3">
        <v>105</v>
      </c>
      <c r="D52" s="10" t="s">
        <v>199</v>
      </c>
    </row>
    <row r="53" spans="2:4" ht="12.75">
      <c r="B53" t="s">
        <v>270</v>
      </c>
      <c r="C53" s="3">
        <v>145</v>
      </c>
      <c r="D53" s="10" t="s">
        <v>199</v>
      </c>
    </row>
    <row r="54" ht="12.75"/>
    <row r="55" spans="1:3" ht="12.75">
      <c r="A55" s="1" t="s">
        <v>75</v>
      </c>
      <c r="B55" t="s">
        <v>76</v>
      </c>
      <c r="C55" s="3" t="s">
        <v>125</v>
      </c>
    </row>
    <row r="56" spans="2:6" ht="12.75">
      <c r="B56" t="s">
        <v>238</v>
      </c>
      <c r="C56" s="58">
        <v>1000</v>
      </c>
      <c r="D56" s="10" t="s">
        <v>240</v>
      </c>
      <c r="F56" t="s">
        <v>247</v>
      </c>
    </row>
    <row r="57" spans="2:6" ht="12.75">
      <c r="B57" t="s">
        <v>128</v>
      </c>
      <c r="C57" s="3" t="s">
        <v>18</v>
      </c>
      <c r="D57" s="10" t="s">
        <v>158</v>
      </c>
      <c r="F57" t="s">
        <v>246</v>
      </c>
    </row>
    <row r="58" spans="2:4" ht="12.75">
      <c r="B58" t="s">
        <v>77</v>
      </c>
      <c r="C58" s="3" t="s">
        <v>18</v>
      </c>
      <c r="D58" s="10" t="s">
        <v>79</v>
      </c>
    </row>
    <row r="59" spans="2:4" ht="12.75">
      <c r="B59" t="s">
        <v>299</v>
      </c>
      <c r="C59" s="3" t="s">
        <v>18</v>
      </c>
      <c r="D59" s="10" t="s">
        <v>300</v>
      </c>
    </row>
    <row r="60" ht="12.75"/>
    <row r="61" spans="1:6" ht="12.75">
      <c r="A61" s="1" t="s">
        <v>78</v>
      </c>
      <c r="B61" t="s">
        <v>76</v>
      </c>
      <c r="C61" s="3" t="s">
        <v>159</v>
      </c>
      <c r="F61" t="s">
        <v>160</v>
      </c>
    </row>
    <row r="62" spans="2:4" ht="12.75">
      <c r="B62" t="s">
        <v>238</v>
      </c>
      <c r="C62" s="3">
        <f>4*60</f>
        <v>240</v>
      </c>
      <c r="D62" s="11" t="s">
        <v>239</v>
      </c>
    </row>
    <row r="63" spans="2:4" ht="12.75">
      <c r="B63" t="s">
        <v>128</v>
      </c>
      <c r="C63" s="4" t="s">
        <v>126</v>
      </c>
      <c r="D63" s="10" t="s">
        <v>80</v>
      </c>
    </row>
    <row r="64" spans="2:4" ht="12.75">
      <c r="B64" t="s">
        <v>77</v>
      </c>
      <c r="C64" s="3" t="s">
        <v>18</v>
      </c>
      <c r="D64" s="10" t="s">
        <v>79</v>
      </c>
    </row>
    <row r="65" spans="2:4" ht="12.75">
      <c r="B65" t="s">
        <v>299</v>
      </c>
      <c r="C65" s="3" t="s">
        <v>18</v>
      </c>
      <c r="D65" s="10" t="s">
        <v>301</v>
      </c>
    </row>
    <row r="66" ht="12.75"/>
    <row r="67" ht="12.75">
      <c r="A67" s="60" t="s">
        <v>279</v>
      </c>
    </row>
    <row r="68" ht="12.75"/>
    <row r="69" spans="1:3" ht="12.75">
      <c r="A69" t="s">
        <v>81</v>
      </c>
      <c r="B69" t="s">
        <v>302</v>
      </c>
      <c r="C69" s="3">
        <v>4</v>
      </c>
    </row>
    <row r="70" spans="1:6" ht="12.75">
      <c r="A70" t="s">
        <v>304</v>
      </c>
      <c r="B70">
        <v>1</v>
      </c>
      <c r="C70" s="3" t="s">
        <v>161</v>
      </c>
      <c r="E70" t="s">
        <v>163</v>
      </c>
      <c r="F70" s="60" t="s">
        <v>331</v>
      </c>
    </row>
    <row r="71" spans="2:6" ht="12.75">
      <c r="B71">
        <v>2</v>
      </c>
      <c r="C71" s="3" t="s">
        <v>162</v>
      </c>
      <c r="E71" t="s">
        <v>163</v>
      </c>
      <c r="F71" s="60" t="s">
        <v>332</v>
      </c>
    </row>
    <row r="72" spans="2:5" ht="12.75">
      <c r="B72">
        <v>3</v>
      </c>
      <c r="C72" s="3" t="s">
        <v>18</v>
      </c>
      <c r="E72" t="s">
        <v>18</v>
      </c>
    </row>
    <row r="73" spans="2:5" ht="12.75">
      <c r="B73">
        <v>4</v>
      </c>
      <c r="C73" s="3" t="s">
        <v>18</v>
      </c>
      <c r="E73" t="s">
        <v>18</v>
      </c>
    </row>
    <row r="74" spans="2:4" ht="12.75">
      <c r="B74" t="s">
        <v>303</v>
      </c>
      <c r="C74" s="3" t="s">
        <v>18</v>
      </c>
      <c r="D74" s="10" t="s">
        <v>89</v>
      </c>
    </row>
    <row r="75" spans="2:6" ht="12.75">
      <c r="B75" t="s">
        <v>6</v>
      </c>
      <c r="C75" s="3" t="s">
        <v>164</v>
      </c>
      <c r="F75" t="s">
        <v>165</v>
      </c>
    </row>
    <row r="76" spans="2:6" ht="12.75">
      <c r="B76" t="s">
        <v>249</v>
      </c>
      <c r="C76" s="3">
        <v>15</v>
      </c>
      <c r="D76" s="10" t="s">
        <v>167</v>
      </c>
      <c r="F76" s="3" t="s">
        <v>166</v>
      </c>
    </row>
    <row r="77" spans="2:6" ht="12.75">
      <c r="B77" t="s">
        <v>250</v>
      </c>
      <c r="C77" s="3">
        <v>1</v>
      </c>
      <c r="D77" s="10" t="s">
        <v>105</v>
      </c>
      <c r="E77" t="s">
        <v>168</v>
      </c>
      <c r="F77" t="s">
        <v>170</v>
      </c>
    </row>
    <row r="78" spans="2:6" ht="12.75">
      <c r="B78" t="s">
        <v>251</v>
      </c>
      <c r="C78" s="3">
        <v>13</v>
      </c>
      <c r="D78" s="10" t="s">
        <v>105</v>
      </c>
      <c r="E78" t="s">
        <v>168</v>
      </c>
      <c r="F78" t="s">
        <v>169</v>
      </c>
    </row>
    <row r="79" ht="12.75"/>
    <row r="80" spans="1:6" ht="12.75">
      <c r="A80" t="s">
        <v>82</v>
      </c>
      <c r="B80" t="s">
        <v>24</v>
      </c>
      <c r="C80" s="3" t="s">
        <v>90</v>
      </c>
      <c r="F80" t="s">
        <v>171</v>
      </c>
    </row>
    <row r="81" spans="1:3" ht="12.75">
      <c r="A81" t="s">
        <v>305</v>
      </c>
      <c r="B81" t="s">
        <v>83</v>
      </c>
      <c r="C81" s="3" t="s">
        <v>84</v>
      </c>
    </row>
    <row r="82" spans="2:6" ht="12.75">
      <c r="B82" t="s">
        <v>88</v>
      </c>
      <c r="D82" s="10" t="s">
        <v>89</v>
      </c>
      <c r="F82" t="s">
        <v>172</v>
      </c>
    </row>
    <row r="83" spans="2:6" ht="12.75">
      <c r="B83" t="s">
        <v>87</v>
      </c>
      <c r="C83" s="3">
        <v>50</v>
      </c>
      <c r="D83" s="10" t="s">
        <v>174</v>
      </c>
      <c r="E83" t="s">
        <v>168</v>
      </c>
      <c r="F83" t="s">
        <v>173</v>
      </c>
    </row>
    <row r="84" spans="2:6" ht="12.75">
      <c r="B84" t="s">
        <v>175</v>
      </c>
      <c r="C84" s="3">
        <v>5</v>
      </c>
      <c r="D84" s="10" t="s">
        <v>184</v>
      </c>
      <c r="E84" t="s">
        <v>168</v>
      </c>
      <c r="F84" s="2" t="s">
        <v>185</v>
      </c>
    </row>
    <row r="85" spans="2:4" ht="12.75">
      <c r="B85" t="s">
        <v>85</v>
      </c>
      <c r="C85" s="5">
        <v>60000000</v>
      </c>
      <c r="D85" s="10" t="s">
        <v>86</v>
      </c>
    </row>
    <row r="86" ht="12.75">
      <c r="C86" s="5"/>
    </row>
    <row r="87" spans="1:8" ht="12.75">
      <c r="A87" s="60" t="s">
        <v>7</v>
      </c>
      <c r="B87" s="60" t="s">
        <v>24</v>
      </c>
      <c r="C87" s="61" t="s">
        <v>335</v>
      </c>
      <c r="D87" s="61"/>
      <c r="E87" s="60"/>
      <c r="F87" s="60" t="s">
        <v>198</v>
      </c>
      <c r="G87" s="57"/>
      <c r="H87" s="57"/>
    </row>
    <row r="88" spans="1:8" ht="12.75">
      <c r="A88" s="60" t="s">
        <v>334</v>
      </c>
      <c r="B88" s="60" t="s">
        <v>8</v>
      </c>
      <c r="C88" s="62" t="s">
        <v>140</v>
      </c>
      <c r="D88" s="61"/>
      <c r="E88" s="60"/>
      <c r="F88" s="60" t="s">
        <v>141</v>
      </c>
      <c r="G88" s="57"/>
      <c r="H88" s="57"/>
    </row>
    <row r="89" spans="1:8" ht="12.75">
      <c r="A89" s="60"/>
      <c r="B89" s="60" t="s">
        <v>9</v>
      </c>
      <c r="C89" s="62" t="s">
        <v>333</v>
      </c>
      <c r="D89" s="61" t="s">
        <v>143</v>
      </c>
      <c r="E89" s="60"/>
      <c r="F89" s="60"/>
      <c r="G89" s="57"/>
      <c r="H89" s="57"/>
    </row>
    <row r="90" spans="1:8" ht="12.75">
      <c r="A90" s="60"/>
      <c r="B90" s="60" t="s">
        <v>155</v>
      </c>
      <c r="C90" s="62" t="s">
        <v>18</v>
      </c>
      <c r="D90" s="61" t="s">
        <v>156</v>
      </c>
      <c r="E90" s="60"/>
      <c r="F90" s="60"/>
      <c r="G90" s="57"/>
      <c r="H90" s="57"/>
    </row>
    <row r="91" spans="1:8" ht="12.75">
      <c r="A91" s="57"/>
      <c r="B91" s="57"/>
      <c r="C91" s="58"/>
      <c r="D91" s="59"/>
      <c r="E91" s="57"/>
      <c r="F91" s="57"/>
      <c r="G91" s="57"/>
      <c r="H91" s="57"/>
    </row>
    <row r="92" spans="1:3" ht="12.75">
      <c r="A92" t="s">
        <v>1</v>
      </c>
      <c r="B92" t="s">
        <v>256</v>
      </c>
      <c r="C92" s="3" t="s">
        <v>257</v>
      </c>
    </row>
    <row r="93" spans="1:4" ht="12.75">
      <c r="A93" t="s">
        <v>306</v>
      </c>
      <c r="B93" t="s">
        <v>258</v>
      </c>
      <c r="C93" s="3">
        <v>1</v>
      </c>
      <c r="D93" s="10" t="s">
        <v>260</v>
      </c>
    </row>
    <row r="94" spans="2:6" ht="12.75">
      <c r="B94" t="s">
        <v>259</v>
      </c>
      <c r="C94" s="3">
        <v>1.4</v>
      </c>
      <c r="D94" s="10" t="s">
        <v>260</v>
      </c>
      <c r="F94" t="s">
        <v>261</v>
      </c>
    </row>
    <row r="95" spans="2:6" ht="12.75">
      <c r="B95" t="s">
        <v>182</v>
      </c>
      <c r="C95" s="62">
        <v>100</v>
      </c>
      <c r="D95" s="61" t="s">
        <v>152</v>
      </c>
      <c r="E95" s="60"/>
      <c r="F95" s="60" t="s">
        <v>328</v>
      </c>
    </row>
    <row r="96" spans="2:3" ht="12.75">
      <c r="B96" t="s">
        <v>176</v>
      </c>
      <c r="C96" s="5" t="s">
        <v>177</v>
      </c>
    </row>
    <row r="97" spans="2:6" ht="12.75">
      <c r="B97" s="3" t="s">
        <v>178</v>
      </c>
      <c r="C97" s="63">
        <v>1182.94</v>
      </c>
      <c r="D97" s="10" t="s">
        <v>152</v>
      </c>
      <c r="F97" t="s">
        <v>181</v>
      </c>
    </row>
    <row r="98" spans="2:6" ht="12.75">
      <c r="B98" s="3" t="s">
        <v>179</v>
      </c>
      <c r="C98" s="63">
        <v>1178.28</v>
      </c>
      <c r="D98" s="10" t="s">
        <v>152</v>
      </c>
      <c r="F98" t="s">
        <v>180</v>
      </c>
    </row>
    <row r="99" spans="2:3" ht="12.75">
      <c r="B99" s="10" t="s">
        <v>262</v>
      </c>
      <c r="C99" s="5"/>
    </row>
    <row r="100" spans="2:5" ht="12.75">
      <c r="B100" s="3" t="s">
        <v>264</v>
      </c>
      <c r="C100" s="3">
        <v>5</v>
      </c>
      <c r="D100" s="10" t="s">
        <v>271</v>
      </c>
      <c r="E100" t="s">
        <v>263</v>
      </c>
    </row>
    <row r="101" spans="2:4" ht="12.75">
      <c r="B101" t="s">
        <v>2</v>
      </c>
      <c r="C101" s="3">
        <v>4200</v>
      </c>
      <c r="D101" s="10" t="s">
        <v>129</v>
      </c>
    </row>
    <row r="102" spans="2:3" ht="12.75">
      <c r="B102" t="s">
        <v>183</v>
      </c>
      <c r="C102" s="10" t="s">
        <v>336</v>
      </c>
    </row>
    <row r="103" spans="2:4" ht="12.75">
      <c r="B103" t="s">
        <v>265</v>
      </c>
      <c r="C103" s="3">
        <v>58</v>
      </c>
      <c r="D103" s="10" t="s">
        <v>199</v>
      </c>
    </row>
    <row r="104" spans="2:6" ht="12.75">
      <c r="B104" t="s">
        <v>266</v>
      </c>
      <c r="C104" s="3" t="s">
        <v>145</v>
      </c>
      <c r="F104" t="s">
        <v>272</v>
      </c>
    </row>
    <row r="105" spans="2:6" ht="12.75">
      <c r="B105" t="s">
        <v>268</v>
      </c>
      <c r="C105" s="3">
        <v>20</v>
      </c>
      <c r="F105" t="s">
        <v>267</v>
      </c>
    </row>
    <row r="106" spans="2:4" ht="12.75">
      <c r="B106" t="s">
        <v>269</v>
      </c>
      <c r="C106" s="3">
        <v>105</v>
      </c>
      <c r="D106" s="10" t="s">
        <v>199</v>
      </c>
    </row>
    <row r="107" spans="2:4" ht="12.75">
      <c r="B107" t="s">
        <v>270</v>
      </c>
      <c r="C107" s="3">
        <v>145</v>
      </c>
      <c r="D107" s="10" t="s">
        <v>199</v>
      </c>
    </row>
    <row r="109" spans="1:3" ht="12.75">
      <c r="A109" t="s">
        <v>123</v>
      </c>
      <c r="B109" t="s">
        <v>96</v>
      </c>
      <c r="C109" s="3">
        <v>2</v>
      </c>
    </row>
    <row r="110" spans="2:3" ht="12.75">
      <c r="B110" t="s">
        <v>98</v>
      </c>
      <c r="C110" s="10" t="s">
        <v>97</v>
      </c>
    </row>
    <row r="111" spans="2:7" ht="12.75">
      <c r="B111" t="s">
        <v>99</v>
      </c>
      <c r="C111" s="3" t="s">
        <v>131</v>
      </c>
      <c r="G111" t="s">
        <v>100</v>
      </c>
    </row>
    <row r="112" spans="2:3" ht="12.75">
      <c r="B112" t="s">
        <v>24</v>
      </c>
      <c r="C112" s="3" t="s">
        <v>101</v>
      </c>
    </row>
    <row r="113" spans="2:4" ht="12.75">
      <c r="B113" t="s">
        <v>91</v>
      </c>
      <c r="C113" s="3">
        <v>2048</v>
      </c>
      <c r="D113" s="10" t="s">
        <v>95</v>
      </c>
    </row>
    <row r="114" spans="2:6" ht="12.75">
      <c r="B114" t="s">
        <v>94</v>
      </c>
      <c r="C114" s="3">
        <v>512</v>
      </c>
      <c r="D114" s="10" t="s">
        <v>95</v>
      </c>
      <c r="E114" t="s">
        <v>18</v>
      </c>
      <c r="F114" t="s">
        <v>290</v>
      </c>
    </row>
    <row r="115" spans="2:3" ht="12.75">
      <c r="B115" t="s">
        <v>92</v>
      </c>
      <c r="C115" s="3" t="s">
        <v>93</v>
      </c>
    </row>
    <row r="116" spans="2:6" ht="12.75">
      <c r="B116" t="s">
        <v>106</v>
      </c>
      <c r="C116" s="3" t="s">
        <v>107</v>
      </c>
      <c r="F116" t="s">
        <v>108</v>
      </c>
    </row>
    <row r="117" spans="2:6" ht="12.75">
      <c r="B117" t="s">
        <v>23</v>
      </c>
      <c r="C117" s="3">
        <v>13.5</v>
      </c>
      <c r="D117" s="10" t="s">
        <v>105</v>
      </c>
      <c r="F117" t="s">
        <v>289</v>
      </c>
    </row>
    <row r="118" spans="2:5" ht="12.75">
      <c r="B118" t="s">
        <v>102</v>
      </c>
      <c r="C118" s="3">
        <v>2</v>
      </c>
      <c r="D118" s="10" t="s">
        <v>104</v>
      </c>
      <c r="E118" t="s">
        <v>28</v>
      </c>
    </row>
    <row r="119" spans="2:4" ht="12.75">
      <c r="B119" t="s">
        <v>103</v>
      </c>
      <c r="C119" s="3">
        <v>6</v>
      </c>
      <c r="D119" s="10" t="s">
        <v>95</v>
      </c>
    </row>
    <row r="120" spans="2:6" ht="12.75">
      <c r="B120" t="s">
        <v>252</v>
      </c>
      <c r="C120" s="3">
        <v>120000</v>
      </c>
      <c r="D120" s="10" t="s">
        <v>104</v>
      </c>
      <c r="E120" t="s">
        <v>18</v>
      </c>
      <c r="F120" t="s">
        <v>318</v>
      </c>
    </row>
    <row r="121" spans="2:4" ht="12.75">
      <c r="B121" t="s">
        <v>252</v>
      </c>
      <c r="C121" s="49">
        <f>C120/C132</f>
        <v>6666.666666666667</v>
      </c>
      <c r="D121" s="10" t="s">
        <v>319</v>
      </c>
    </row>
    <row r="122" spans="2:4" ht="12.75">
      <c r="B122" t="s">
        <v>252</v>
      </c>
      <c r="C122" s="49">
        <f>C120/C133</f>
        <v>8759.12408759124</v>
      </c>
      <c r="D122" s="10" t="s">
        <v>320</v>
      </c>
    </row>
    <row r="123" spans="2:3" ht="12.75">
      <c r="B123" t="s">
        <v>253</v>
      </c>
      <c r="C123" s="3">
        <v>200000</v>
      </c>
    </row>
    <row r="124" spans="2:3" ht="12.75">
      <c r="B124" t="s">
        <v>132</v>
      </c>
      <c r="C124" s="3" t="s">
        <v>109</v>
      </c>
    </row>
    <row r="125" spans="2:5" ht="12.75">
      <c r="B125" t="s">
        <v>25</v>
      </c>
      <c r="C125" s="3">
        <v>0.8</v>
      </c>
      <c r="E125" t="s">
        <v>28</v>
      </c>
    </row>
    <row r="126" ht="12.75">
      <c r="B126" s="1" t="s">
        <v>26</v>
      </c>
    </row>
    <row r="127" spans="2:4" ht="12.75">
      <c r="B127" t="s">
        <v>321</v>
      </c>
      <c r="C127" s="3" t="s">
        <v>18</v>
      </c>
      <c r="D127" s="10" t="s">
        <v>323</v>
      </c>
    </row>
    <row r="128" spans="2:4" ht="12.75">
      <c r="B128" t="s">
        <v>322</v>
      </c>
      <c r="C128" s="3" t="s">
        <v>18</v>
      </c>
      <c r="D128" s="10" t="s">
        <v>323</v>
      </c>
    </row>
    <row r="129" spans="2:5" ht="12.75">
      <c r="B129" t="s">
        <v>27</v>
      </c>
      <c r="E129" t="s">
        <v>18</v>
      </c>
    </row>
    <row r="130" spans="2:6" ht="12.75">
      <c r="B130" t="s">
        <v>110</v>
      </c>
      <c r="C130" s="3">
        <v>16</v>
      </c>
      <c r="D130" s="10" t="s">
        <v>105</v>
      </c>
      <c r="E130" t="s">
        <v>18</v>
      </c>
      <c r="F130" t="s">
        <v>204</v>
      </c>
    </row>
    <row r="131" spans="2:6" ht="12.75">
      <c r="B131" t="s">
        <v>29</v>
      </c>
      <c r="D131" s="10" t="s">
        <v>114</v>
      </c>
      <c r="F131" t="s">
        <v>30</v>
      </c>
    </row>
    <row r="132" spans="2:6" ht="12.75">
      <c r="B132" t="s">
        <v>112</v>
      </c>
      <c r="C132" s="3">
        <v>18</v>
      </c>
      <c r="D132" s="10" t="s">
        <v>104</v>
      </c>
      <c r="F132" t="s">
        <v>111</v>
      </c>
    </row>
    <row r="133" spans="2:4" ht="12.75">
      <c r="B133" t="s">
        <v>113</v>
      </c>
      <c r="C133" s="3">
        <v>13.7</v>
      </c>
      <c r="D133" s="10" t="s">
        <v>104</v>
      </c>
    </row>
    <row r="134" spans="2:6" ht="12.75">
      <c r="B134" t="s">
        <v>115</v>
      </c>
      <c r="C134" s="3" t="s">
        <v>18</v>
      </c>
      <c r="E134" t="s">
        <v>18</v>
      </c>
      <c r="F134" t="s">
        <v>116</v>
      </c>
    </row>
    <row r="135" spans="2:5" ht="12.75">
      <c r="B135" t="s">
        <v>117</v>
      </c>
      <c r="C135" s="3">
        <v>3</v>
      </c>
      <c r="D135" s="10" t="s">
        <v>118</v>
      </c>
      <c r="E135" t="s">
        <v>18</v>
      </c>
    </row>
    <row r="137" spans="1:3" ht="12.75">
      <c r="A137" t="s">
        <v>11</v>
      </c>
      <c r="B137" t="s">
        <v>122</v>
      </c>
      <c r="C137" s="3" t="s">
        <v>121</v>
      </c>
    </row>
    <row r="138" spans="2:4" ht="12.75">
      <c r="B138" t="s">
        <v>31</v>
      </c>
      <c r="C138" s="3">
        <v>14</v>
      </c>
      <c r="D138" s="10" t="s">
        <v>32</v>
      </c>
    </row>
    <row r="139" spans="2:4" ht="12.75">
      <c r="B139" t="s">
        <v>33</v>
      </c>
      <c r="D139" s="10" t="s">
        <v>34</v>
      </c>
    </row>
    <row r="140" spans="2:4" ht="12.75">
      <c r="B140" t="s">
        <v>35</v>
      </c>
      <c r="C140" s="3">
        <v>2</v>
      </c>
      <c r="D140" s="10" t="s">
        <v>36</v>
      </c>
    </row>
    <row r="141" spans="2:6" ht="12.75">
      <c r="B141" t="s">
        <v>307</v>
      </c>
      <c r="C141" s="3" t="s">
        <v>59</v>
      </c>
      <c r="F141" t="s">
        <v>308</v>
      </c>
    </row>
    <row r="142" spans="2:3" ht="12.75">
      <c r="B142" t="s">
        <v>37</v>
      </c>
      <c r="C142" s="3">
        <v>4</v>
      </c>
    </row>
    <row r="143" spans="2:4" ht="12.75">
      <c r="B143" t="s">
        <v>38</v>
      </c>
      <c r="C143" s="3" t="s">
        <v>39</v>
      </c>
      <c r="D143" s="10" t="s">
        <v>18</v>
      </c>
    </row>
    <row r="144" spans="2:3" ht="12.75">
      <c r="B144" t="s">
        <v>40</v>
      </c>
      <c r="C144" s="3">
        <v>2</v>
      </c>
    </row>
    <row r="145" spans="2:5" ht="12.75">
      <c r="B145" t="s">
        <v>41</v>
      </c>
      <c r="C145" s="3" t="s">
        <v>18</v>
      </c>
      <c r="E145" t="s">
        <v>42</v>
      </c>
    </row>
    <row r="146" spans="2:6" ht="12.75">
      <c r="B146" t="s">
        <v>43</v>
      </c>
      <c r="C146" s="3" t="s">
        <v>325</v>
      </c>
      <c r="D146" s="10" t="s">
        <v>326</v>
      </c>
      <c r="F146" t="s">
        <v>324</v>
      </c>
    </row>
    <row r="147" spans="3:5" ht="12.75">
      <c r="C147" s="3" t="s">
        <v>44</v>
      </c>
      <c r="E147" t="s">
        <v>45</v>
      </c>
    </row>
    <row r="149" spans="1:3" ht="12.75">
      <c r="A149" t="s">
        <v>12</v>
      </c>
      <c r="B149" t="s">
        <v>120</v>
      </c>
      <c r="C149" s="3" t="s">
        <v>121</v>
      </c>
    </row>
    <row r="150" spans="2:3" ht="12.75">
      <c r="B150" t="s">
        <v>46</v>
      </c>
      <c r="C150" s="3" t="s">
        <v>55</v>
      </c>
    </row>
    <row r="151" spans="2:4" ht="12.75">
      <c r="B151" t="s">
        <v>133</v>
      </c>
      <c r="C151" s="3">
        <v>20</v>
      </c>
      <c r="D151" s="10" t="s">
        <v>134</v>
      </c>
    </row>
    <row r="152" spans="2:4" ht="12.75">
      <c r="B152" t="s">
        <v>53</v>
      </c>
      <c r="C152" s="3">
        <v>1</v>
      </c>
      <c r="D152" s="10" t="s">
        <v>54</v>
      </c>
    </row>
    <row r="153" spans="2:4" ht="12.75">
      <c r="B153" t="s">
        <v>135</v>
      </c>
      <c r="C153" s="3">
        <v>48</v>
      </c>
      <c r="D153" s="10" t="s">
        <v>32</v>
      </c>
    </row>
    <row r="154" spans="2:4" ht="12.75">
      <c r="B154" t="s">
        <v>56</v>
      </c>
      <c r="D154" s="10" t="s">
        <v>119</v>
      </c>
    </row>
    <row r="155" spans="2:4" ht="12.75">
      <c r="B155" t="s">
        <v>314</v>
      </c>
      <c r="C155" s="3" t="s">
        <v>18</v>
      </c>
      <c r="D155" s="10" t="s">
        <v>212</v>
      </c>
    </row>
    <row r="156" spans="2:4" ht="12.75">
      <c r="B156" t="s">
        <v>313</v>
      </c>
      <c r="C156" s="3" t="s">
        <v>18</v>
      </c>
      <c r="D156" s="10" t="s">
        <v>212</v>
      </c>
    </row>
    <row r="157" spans="2:4" ht="12.75">
      <c r="B157" t="s">
        <v>312</v>
      </c>
      <c r="C157" s="3" t="s">
        <v>18</v>
      </c>
      <c r="D157" s="10" t="s">
        <v>212</v>
      </c>
    </row>
    <row r="158" spans="2:4" ht="12.75">
      <c r="B158" t="s">
        <v>311</v>
      </c>
      <c r="C158" s="3" t="s">
        <v>18</v>
      </c>
      <c r="D158" s="10" t="s">
        <v>212</v>
      </c>
    </row>
    <row r="159" spans="2:4" ht="12.75">
      <c r="B159" t="s">
        <v>310</v>
      </c>
      <c r="C159" s="3" t="s">
        <v>18</v>
      </c>
      <c r="D159" s="10" t="s">
        <v>212</v>
      </c>
    </row>
    <row r="161" spans="1:5" ht="12.75">
      <c r="A161" t="s">
        <v>47</v>
      </c>
      <c r="B161" t="s">
        <v>48</v>
      </c>
      <c r="C161" s="3" t="s">
        <v>51</v>
      </c>
      <c r="D161" s="10" t="s">
        <v>5</v>
      </c>
      <c r="E161" t="s">
        <v>18</v>
      </c>
    </row>
    <row r="162" spans="2:5" ht="12.75">
      <c r="B162" t="s">
        <v>49</v>
      </c>
      <c r="C162" s="3">
        <v>5</v>
      </c>
      <c r="D162" s="10" t="s">
        <v>309</v>
      </c>
      <c r="E162" t="s">
        <v>168</v>
      </c>
    </row>
    <row r="163" spans="2:5" ht="12.75">
      <c r="B163" t="s">
        <v>50</v>
      </c>
      <c r="C163" s="3">
        <v>16</v>
      </c>
      <c r="D163" s="10" t="s">
        <v>32</v>
      </c>
      <c r="E163" t="s">
        <v>18</v>
      </c>
    </row>
    <row r="164" spans="2:5" ht="12.75">
      <c r="B164" t="s">
        <v>52</v>
      </c>
      <c r="E164" t="s">
        <v>18</v>
      </c>
    </row>
    <row r="165" spans="2:6" ht="12.75">
      <c r="B165" t="s">
        <v>57</v>
      </c>
      <c r="E165" t="s">
        <v>18</v>
      </c>
      <c r="F165" t="s">
        <v>136</v>
      </c>
    </row>
    <row r="167" spans="1:7" ht="12.75">
      <c r="A167" t="s">
        <v>10</v>
      </c>
      <c r="B167" t="s">
        <v>13</v>
      </c>
      <c r="C167" s="3">
        <v>500</v>
      </c>
      <c r="D167" s="10" t="s">
        <v>19</v>
      </c>
      <c r="E167" t="s">
        <v>21</v>
      </c>
      <c r="G167" t="s">
        <v>20</v>
      </c>
    </row>
    <row r="168" spans="1:6" ht="12.75">
      <c r="A168" t="s">
        <v>16</v>
      </c>
      <c r="B168" t="s">
        <v>14</v>
      </c>
      <c r="C168" s="3">
        <v>16</v>
      </c>
      <c r="D168" s="10" t="s">
        <v>210</v>
      </c>
      <c r="E168" t="s">
        <v>18</v>
      </c>
      <c r="F168" t="s">
        <v>22</v>
      </c>
    </row>
    <row r="169" spans="2:3" ht="12.75">
      <c r="B169" t="s">
        <v>211</v>
      </c>
      <c r="C169" s="3">
        <f>C144</f>
        <v>2</v>
      </c>
    </row>
    <row r="170" spans="2:5" ht="12.75">
      <c r="B170" t="s">
        <v>15</v>
      </c>
      <c r="C170" s="3">
        <v>1</v>
      </c>
      <c r="D170" s="10" t="s">
        <v>210</v>
      </c>
      <c r="E170" t="s">
        <v>205</v>
      </c>
    </row>
    <row r="172" spans="1:4" ht="12.75">
      <c r="A172" t="s">
        <v>224</v>
      </c>
      <c r="B172" t="s">
        <v>208</v>
      </c>
      <c r="C172" s="3">
        <v>2000</v>
      </c>
      <c r="D172" s="10" t="s">
        <v>207</v>
      </c>
    </row>
    <row r="173" spans="2:3" ht="12.75">
      <c r="B173" t="s">
        <v>209</v>
      </c>
      <c r="C173" s="8">
        <f>0.5/6</f>
        <v>0.08333333333333333</v>
      </c>
    </row>
    <row r="174" spans="2:4" ht="12.75">
      <c r="B174" t="s">
        <v>206</v>
      </c>
      <c r="C174" s="9">
        <f>C173*C172</f>
        <v>166.66666666666666</v>
      </c>
      <c r="D174" s="10" t="s">
        <v>207</v>
      </c>
    </row>
    <row r="175" spans="1:6" ht="12.75">
      <c r="A175" t="s">
        <v>17</v>
      </c>
      <c r="B175" t="s">
        <v>58</v>
      </c>
      <c r="C175" s="4" t="s">
        <v>124</v>
      </c>
      <c r="D175" s="10" t="s">
        <v>59</v>
      </c>
      <c r="F175" t="s">
        <v>137</v>
      </c>
    </row>
    <row r="177" spans="1:6" ht="12.75">
      <c r="A177" t="s">
        <v>60</v>
      </c>
      <c r="B177" t="s">
        <v>61</v>
      </c>
      <c r="C177" s="6">
        <v>2.4</v>
      </c>
      <c r="D177" s="10" t="s">
        <v>215</v>
      </c>
      <c r="F177" t="s">
        <v>315</v>
      </c>
    </row>
    <row r="178" spans="2:6" ht="12.75">
      <c r="B178" t="s">
        <v>68</v>
      </c>
      <c r="C178" s="7">
        <v>0.125</v>
      </c>
      <c r="F178" t="s">
        <v>223</v>
      </c>
    </row>
    <row r="179" spans="2:4" ht="12.75">
      <c r="B179" t="s">
        <v>213</v>
      </c>
      <c r="C179" s="7">
        <f>C177*C178</f>
        <v>0.3</v>
      </c>
      <c r="D179" s="10" t="str">
        <f>D177</f>
        <v>Gbits</v>
      </c>
    </row>
    <row r="180" spans="2:4" ht="12.75">
      <c r="B180" t="s">
        <v>317</v>
      </c>
      <c r="C180" s="48">
        <f>(C179*1024*1024/C174)/(60)</f>
        <v>31.45728</v>
      </c>
      <c r="D180" s="10" t="s">
        <v>214</v>
      </c>
    </row>
    <row r="181" ht="12.75">
      <c r="C181" s="7"/>
    </row>
    <row r="182" spans="1:6" ht="12.75">
      <c r="A182" t="s">
        <v>62</v>
      </c>
      <c r="B182" t="s">
        <v>254</v>
      </c>
      <c r="C182" s="3">
        <v>4</v>
      </c>
      <c r="D182" s="10" t="s">
        <v>210</v>
      </c>
      <c r="F182" t="s">
        <v>219</v>
      </c>
    </row>
    <row r="183" spans="2:6" ht="12.75">
      <c r="B183" t="s">
        <v>255</v>
      </c>
      <c r="C183" s="3">
        <v>256</v>
      </c>
      <c r="D183" s="10" t="s">
        <v>207</v>
      </c>
      <c r="F183" t="s">
        <v>220</v>
      </c>
    </row>
    <row r="184" spans="1:6" ht="12.75">
      <c r="A184" t="s">
        <v>66</v>
      </c>
      <c r="B184" t="s">
        <v>67</v>
      </c>
      <c r="C184" s="3">
        <v>4</v>
      </c>
      <c r="D184" s="10" t="s">
        <v>207</v>
      </c>
      <c r="F184" t="s">
        <v>225</v>
      </c>
    </row>
    <row r="185" spans="2:6" ht="12.75">
      <c r="B185" t="s">
        <v>68</v>
      </c>
      <c r="C185" s="6">
        <f>1/3</f>
        <v>0.3333333333333333</v>
      </c>
      <c r="F185" t="s">
        <v>226</v>
      </c>
    </row>
    <row r="186" ht="12.75">
      <c r="F186" t="s">
        <v>221</v>
      </c>
    </row>
    <row r="187" ht="12.75">
      <c r="F187" t="s">
        <v>222</v>
      </c>
    </row>
    <row r="189" spans="1:6" ht="12.75">
      <c r="A189" t="s">
        <v>65</v>
      </c>
      <c r="B189" t="s">
        <v>63</v>
      </c>
      <c r="C189" s="3">
        <v>5</v>
      </c>
      <c r="D189" s="10" t="s">
        <v>216</v>
      </c>
      <c r="F189" t="s">
        <v>218</v>
      </c>
    </row>
    <row r="190" spans="2:6" ht="12.75">
      <c r="B190" t="s">
        <v>217</v>
      </c>
      <c r="C190" s="3">
        <v>3</v>
      </c>
      <c r="F190" t="s">
        <v>316</v>
      </c>
    </row>
    <row r="191" spans="2:6" ht="12.75">
      <c r="B191" t="s">
        <v>64</v>
      </c>
      <c r="C191" s="3">
        <v>10</v>
      </c>
      <c r="D191" s="10" t="s">
        <v>69</v>
      </c>
      <c r="F191" t="s">
        <v>227</v>
      </c>
    </row>
  </sheetData>
  <printOptions/>
  <pageMargins left="0.7480314960629921" right="0.7480314960629921" top="0.5905511811023623" bottom="0.48" header="0.31496062992125984" footer="0.25"/>
  <pageSetup fitToHeight="2" horizontalDpi="600" verticalDpi="600" orientation="portrait" paperSize="9" scale="58" r:id="rId3"/>
  <headerFooter alignWithMargins="0">
    <oddHeader>&amp;LSolar-B
   EIS&amp;CInstrument Specifications&amp;R&amp;F, &amp;D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2">
      <selection activeCell="A1" sqref="A1:L13"/>
    </sheetView>
  </sheetViews>
  <sheetFormatPr defaultColWidth="9.140625" defaultRowHeight="12.75"/>
  <sheetData>
    <row r="1" spans="1:12" ht="12.75">
      <c r="A1" s="13" t="s">
        <v>273</v>
      </c>
      <c r="B1" s="14"/>
      <c r="C1" s="14"/>
      <c r="D1" s="14"/>
      <c r="E1" s="14"/>
      <c r="F1" s="15"/>
      <c r="G1" s="16"/>
      <c r="H1" s="17"/>
      <c r="I1" s="17"/>
      <c r="J1" s="17"/>
      <c r="K1" s="17"/>
      <c r="L1" s="18"/>
    </row>
    <row r="2" spans="1:12" ht="18">
      <c r="A2" s="19" t="s">
        <v>274</v>
      </c>
      <c r="B2" s="20"/>
      <c r="C2" s="21"/>
      <c r="D2" s="20"/>
      <c r="E2" s="20"/>
      <c r="F2" s="22"/>
      <c r="G2" s="23"/>
      <c r="H2" s="21"/>
      <c r="I2" s="21"/>
      <c r="J2" s="21"/>
      <c r="K2" s="21"/>
      <c r="L2" s="24"/>
    </row>
    <row r="3" spans="1:12" ht="27">
      <c r="A3" s="25" t="s">
        <v>275</v>
      </c>
      <c r="B3" s="20"/>
      <c r="C3" s="20"/>
      <c r="D3" s="26" t="s">
        <v>276</v>
      </c>
      <c r="E3" s="20"/>
      <c r="F3" s="22"/>
      <c r="G3" s="23"/>
      <c r="H3" s="21"/>
      <c r="I3" s="21"/>
      <c r="J3" s="21"/>
      <c r="K3" s="21"/>
      <c r="L3" s="24"/>
    </row>
    <row r="4" spans="1:12" ht="13.5">
      <c r="A4" s="27" t="s">
        <v>277</v>
      </c>
      <c r="B4" s="20"/>
      <c r="C4" s="20"/>
      <c r="D4" s="20"/>
      <c r="E4" s="20"/>
      <c r="F4" s="22"/>
      <c r="G4" s="23"/>
      <c r="H4" s="21"/>
      <c r="I4" s="21"/>
      <c r="J4" s="21"/>
      <c r="K4" s="21"/>
      <c r="L4" s="24"/>
    </row>
    <row r="5" spans="1:12" ht="13.5">
      <c r="A5" s="27" t="s">
        <v>278</v>
      </c>
      <c r="B5" s="20"/>
      <c r="C5" s="20"/>
      <c r="D5" s="20"/>
      <c r="E5" s="20"/>
      <c r="F5" s="22"/>
      <c r="G5" s="23"/>
      <c r="H5" s="21"/>
      <c r="I5" s="21"/>
      <c r="J5" s="21"/>
      <c r="K5" s="21"/>
      <c r="L5" s="28"/>
    </row>
    <row r="6" spans="1:12" ht="14.25" thickBot="1">
      <c r="A6" s="29" t="s">
        <v>279</v>
      </c>
      <c r="B6" s="30"/>
      <c r="C6" s="30"/>
      <c r="D6" s="30"/>
      <c r="E6" s="30"/>
      <c r="F6" s="31"/>
      <c r="G6" s="32"/>
      <c r="H6" s="33"/>
      <c r="I6" s="33"/>
      <c r="J6" s="33"/>
      <c r="K6" s="33"/>
      <c r="L6" s="34"/>
    </row>
    <row r="7" spans="1:12" ht="12.75">
      <c r="A7" s="20"/>
      <c r="B7" s="20"/>
      <c r="C7" s="20"/>
      <c r="D7" s="20"/>
      <c r="E7" s="20"/>
      <c r="F7" s="22"/>
      <c r="G7" s="35"/>
      <c r="H7" s="20"/>
      <c r="I7" s="21"/>
      <c r="J7" s="21"/>
      <c r="K7" s="21"/>
      <c r="L7" s="21"/>
    </row>
    <row r="8" spans="1:12" ht="13.5" thickBot="1">
      <c r="A8" s="20"/>
      <c r="B8" s="20"/>
      <c r="C8" s="20"/>
      <c r="D8" s="20"/>
      <c r="E8" s="20"/>
      <c r="F8" s="22"/>
      <c r="G8" s="23"/>
      <c r="H8" s="21"/>
      <c r="I8" s="21"/>
      <c r="J8" s="21"/>
      <c r="K8" s="21"/>
      <c r="L8" s="21"/>
    </row>
    <row r="9" spans="1:12" ht="12.75">
      <c r="A9" s="20"/>
      <c r="B9" s="36" t="s">
        <v>280</v>
      </c>
      <c r="C9" s="14"/>
      <c r="D9" s="14" t="s">
        <v>276</v>
      </c>
      <c r="E9" s="37"/>
      <c r="F9" s="22"/>
      <c r="G9" s="23"/>
      <c r="H9" s="21"/>
      <c r="I9" s="21"/>
      <c r="J9" s="21"/>
      <c r="K9" s="21"/>
      <c r="L9" s="21"/>
    </row>
    <row r="10" spans="1:12" ht="12.75">
      <c r="A10" s="20"/>
      <c r="B10" s="38" t="s">
        <v>281</v>
      </c>
      <c r="C10" s="20"/>
      <c r="D10" s="20" t="s">
        <v>282</v>
      </c>
      <c r="E10" s="39"/>
      <c r="F10" s="22"/>
      <c r="G10" s="23"/>
      <c r="H10" s="21"/>
      <c r="I10" s="21"/>
      <c r="J10" s="21"/>
      <c r="K10" s="21"/>
      <c r="L10" s="21"/>
    </row>
    <row r="11" spans="1:12" ht="12.75">
      <c r="A11" s="20"/>
      <c r="B11" s="38" t="s">
        <v>283</v>
      </c>
      <c r="C11" s="20"/>
      <c r="D11" s="40">
        <v>5</v>
      </c>
      <c r="E11" s="39"/>
      <c r="F11" s="22"/>
      <c r="G11" s="23"/>
      <c r="H11" s="21"/>
      <c r="I11" s="21"/>
      <c r="J11" s="21"/>
      <c r="K11" s="21"/>
      <c r="L11" s="21"/>
    </row>
    <row r="12" spans="1:12" ht="12.75">
      <c r="A12" s="20"/>
      <c r="B12" s="38" t="s">
        <v>284</v>
      </c>
      <c r="C12" s="20"/>
      <c r="D12" s="20" t="s">
        <v>285</v>
      </c>
      <c r="E12" s="39"/>
      <c r="F12" s="22"/>
      <c r="G12" s="23"/>
      <c r="H12" s="21"/>
      <c r="I12" s="21"/>
      <c r="J12" s="21"/>
      <c r="K12" s="21"/>
      <c r="L12" s="21"/>
    </row>
    <row r="13" spans="1:12" ht="13.5" thickBot="1">
      <c r="A13" s="20"/>
      <c r="B13" s="41" t="s">
        <v>286</v>
      </c>
      <c r="C13" s="30"/>
      <c r="D13" s="42">
        <v>36343</v>
      </c>
      <c r="E13" s="43"/>
      <c r="F13" s="22"/>
      <c r="G13" s="23"/>
      <c r="H13" s="21"/>
      <c r="I13" s="21"/>
      <c r="J13" s="21"/>
      <c r="K13" s="21"/>
      <c r="L13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MSSL, 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Whyndham</dc:creator>
  <cp:keywords/>
  <dc:description/>
  <cp:lastModifiedBy>Matthew Whyndham</cp:lastModifiedBy>
  <cp:lastPrinted>1999-09-10T17:23:49Z</cp:lastPrinted>
  <dcterms:created xsi:type="dcterms:W3CDTF">1999-08-06T14:07:19Z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