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date1904="1" showInkAnnotation="0" autoCompressPictures="0"/>
  <bookViews>
    <workbookView xWindow="2720" yWindow="5840" windowWidth="30660" windowHeight="14960" tabRatio="500"/>
  </bookViews>
  <sheets>
    <sheet name="uvgrism" sheetId="2" r:id="rId1"/>
    <sheet name="Legend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6" i="2" l="1"/>
  <c r="M16" i="2"/>
  <c r="L17" i="2"/>
  <c r="M17" i="2"/>
  <c r="L18" i="2"/>
  <c r="M18" i="2"/>
  <c r="L19" i="2"/>
  <c r="M19" i="2"/>
  <c r="D22" i="1"/>
  <c r="E22" i="1"/>
</calcChain>
</file>

<file path=xl/sharedStrings.xml><?xml version="1.0" encoding="utf-8"?>
<sst xmlns="http://schemas.openxmlformats.org/spreadsheetml/2006/main" count="163" uniqueCount="133">
  <si>
    <t>selected data</t>
  </si>
  <si>
    <t>grism DET 2600(1) anker coordinates from my bilinear interpolation in the Cal table</t>
  </si>
  <si>
    <t>ra,dec USED</t>
  </si>
  <si>
    <t>:</t>
  </si>
  <si>
    <t>wr1  = (10.8683208,+64.759825)</t>
  </si>
  <si>
    <t>wr52 = (199.6166375,-58.1371111)</t>
  </si>
  <si>
    <t>wr86 = (259.5960875,-34.4085083)</t>
  </si>
  <si>
    <t>UV nominal grism Boresight anker at 2600(first order)</t>
  </si>
  <si>
    <t>img coord</t>
  </si>
  <si>
    <t>uvw1 filter boresight</t>
  </si>
  <si>
    <t>Column Header</t>
  </si>
  <si>
    <t>explanation</t>
  </si>
  <si>
    <t>number</t>
  </si>
  <si>
    <t>source ID</t>
  </si>
  <si>
    <t>observation id</t>
  </si>
  <si>
    <t>ext</t>
  </si>
  <si>
    <t>extension</t>
  </si>
  <si>
    <t>grism image ID</t>
  </si>
  <si>
    <t>filter image ID</t>
  </si>
  <si>
    <t>date observed</t>
  </si>
  <si>
    <t>Dispersion coefficients (Calibration before cal table was made)</t>
  </si>
  <si>
    <t>6.38782291e-09,  -6.06959403e-06,   1.53964509e-03, 3.52688548e+00,   2.59558560e+03]</t>
  </si>
  <si>
    <t>5.93798855e-10,  -1.48049703e-06,   1.43309486e-03, 3.21912633e+00,   2.60009216e+03</t>
  </si>
  <si>
    <t>7.33204583e-10,  -1.62468229e-06,   1.54889409e-03, 3.25158987e+00,   2.60018427e+03</t>
  </si>
  <si>
    <t>7.39679123e-10,  -1.59504045e-06,   1.42434341e-03, 3.22903677e+00,   2.59999673e+03</t>
  </si>
  <si>
    <t>Xank,Yank</t>
  </si>
  <si>
    <t>Xobs,Yobs</t>
  </si>
  <si>
    <t>det-image coordinates used</t>
  </si>
  <si>
    <t>first / single lenticular image file for position</t>
  </si>
  <si>
    <t>nr</t>
  </si>
  <si>
    <t>sid</t>
  </si>
  <si>
    <t>obsid</t>
  </si>
  <si>
    <t>grism ext</t>
  </si>
  <si>
    <t>fimid</t>
  </si>
  <si>
    <t>gimid</t>
  </si>
  <si>
    <t>date</t>
  </si>
  <si>
    <t>Xobs</t>
  </si>
  <si>
    <t>5.89201348e-10,  -1.47441766e-06,   1.41524425e-03, 3.21400666e+00,   2.60007532e+03</t>
  </si>
  <si>
    <t>Xobs-Xank (pix)</t>
  </si>
  <si>
    <t>Yobs-Yank (pix)</t>
  </si>
  <si>
    <t>3.75586010e-10,  -1.20172355e-06,   1.33096166e-03, 3.18935699e+00,   2.60155779e+03</t>
  </si>
  <si>
    <t>3.75392391e-10,  -1.20048829e-06,   1.32868227e-03, 3.18893753e+00,   2.60155914e+03</t>
  </si>
  <si>
    <t>5.11249771e-10,  -1.38924520e-06,   1.39836103e-03, 3.20579683e+00,   2.60034317e+03</t>
  </si>
  <si>
    <t>4.41544399e-10,  -1.29947680e-06,   1.37002429e-03, 3.19774713e+00,   2.60081809e+03</t>
  </si>
  <si>
    <t>Yobs</t>
  </si>
  <si>
    <t>Xphi</t>
  </si>
  <si>
    <t>Yphi</t>
  </si>
  <si>
    <t>Xank</t>
  </si>
  <si>
    <t>Yank</t>
  </si>
  <si>
    <t>WR52</t>
  </si>
  <si>
    <t>gu231139384I</t>
  </si>
  <si>
    <t>w1231394014I</t>
  </si>
  <si>
    <t>WR86</t>
  </si>
  <si>
    <t>gu231383283I</t>
  </si>
  <si>
    <t>w1231383514I</t>
  </si>
  <si>
    <t>gu231399443I</t>
  </si>
  <si>
    <t>w1231399744I</t>
  </si>
  <si>
    <t>gu231388883I</t>
  </si>
  <si>
    <t>w1231389214I</t>
  </si>
  <si>
    <t>gu236456305I</t>
  </si>
  <si>
    <t>w1236456305I</t>
  </si>
  <si>
    <t>gu236462064I</t>
  </si>
  <si>
    <t>w1236462424I</t>
  </si>
  <si>
    <t>gu236543063I</t>
  </si>
  <si>
    <t>w1236543424I</t>
  </si>
  <si>
    <t>gu236548824I</t>
  </si>
  <si>
    <t>w1236549185I</t>
  </si>
  <si>
    <t>gu242197488I</t>
  </si>
  <si>
    <t>w1242197979I</t>
  </si>
  <si>
    <t>gu242198243I</t>
  </si>
  <si>
    <t>W1242198694I</t>
  </si>
  <si>
    <t>gu242208781I</t>
  </si>
  <si>
    <t>W1242209111I</t>
  </si>
  <si>
    <t>gu242209403I</t>
  </si>
  <si>
    <t>W1242209793I</t>
  </si>
  <si>
    <t>gu242214541I</t>
  </si>
  <si>
    <t>W1242214932I</t>
  </si>
  <si>
    <t>gu242215284I</t>
  </si>
  <si>
    <t>W1242215614I</t>
  </si>
  <si>
    <t>gu242220361I</t>
  </si>
  <si>
    <t>W1242220692I</t>
  </si>
  <si>
    <t>gu242220983I</t>
  </si>
  <si>
    <t>W1242221375I</t>
  </si>
  <si>
    <t>GU244158133I</t>
  </si>
  <si>
    <t>W1244158463I</t>
  </si>
  <si>
    <t>GU244158743I</t>
  </si>
  <si>
    <t>W1244159074I</t>
  </si>
  <si>
    <t>GU244163953I</t>
  </si>
  <si>
    <t>W1244164284I</t>
  </si>
  <si>
    <t>GU244164564I</t>
  </si>
  <si>
    <t>W1244164864I</t>
  </si>
  <si>
    <t>GU244169713I</t>
  </si>
  <si>
    <t>W1244170043I</t>
  </si>
  <si>
    <t>GU244170324I</t>
  </si>
  <si>
    <t>W1244170655I</t>
  </si>
  <si>
    <t>GU244176024I</t>
  </si>
  <si>
    <t>W1244176505I</t>
  </si>
  <si>
    <t>gu244239564I</t>
  </si>
  <si>
    <t>w1244239863I</t>
  </si>
  <si>
    <t>gu244250533I</t>
  </si>
  <si>
    <t>w1244250864I</t>
  </si>
  <si>
    <t>gu244251144I</t>
  </si>
  <si>
    <t>w1244251443I</t>
  </si>
  <si>
    <t>5.83037267e-10,  -1.45294903e-06,   1.37192209e-03, 3.20961933e+00,   2.60004077e+03</t>
  </si>
  <si>
    <t>3.75547824e-10,  -1.20182586e-06,   1.33124594e-03, 3.18941660e+00,   2.60155799e+03</t>
  </si>
  <si>
    <t>3.64310207e-10,  -1.17164064e-06,   1.28801858e-03, 3.18306701e+00,   2.60162565e+03</t>
  </si>
  <si>
    <t>5.87677503e-10,  -1.47069424e-06,   1.40762768e-03, 3.21305554e+00,   2.60006959e+03</t>
  </si>
  <si>
    <t>3.75431112e-10,  -1.20153346e-06,   1.33082656e-03, 3.18934770e+00,   2.60155871e+03</t>
  </si>
  <si>
    <t>3.76121224e-10,  -1.20346130e-06,   1.33373377e-03, 3.18984092e+00,   2.60155445e+03</t>
  </si>
  <si>
    <t>3.70633548e-10,  -1.18596121e-06,   1.30620382e-03, 3.18540795e+00,   2.60158991e+03</t>
  </si>
  <si>
    <t>1.90657911e-08,  -1.33624253e-05,   8.41189749e-04, 3.97683395e+00,   2.60624139e+03</t>
  </si>
  <si>
    <t>6.15919321e-09,  -5.60918097e-06,   1.43040807e-03, 3.49249187e+00,   2.59848744e+03</t>
  </si>
  <si>
    <t>5.85426767e-09,   2.51849162e-06,   7.30036068e-04, 2.95063737e+00,   2.60654155e+03</t>
  </si>
  <si>
    <t>POSITIONS</t>
  </si>
  <si>
    <t>Xphi, Yphi</t>
  </si>
  <si>
    <t>Angle input ray from boresight along DET axis</t>
  </si>
  <si>
    <t>Anker position measured on contour plot overlaid on grism image</t>
  </si>
  <si>
    <t>Xobs-Xank, Yobs-Yank</t>
  </si>
  <si>
    <t>accuracy of the fit</t>
  </si>
  <si>
    <t>Dispersion coeeficients</t>
  </si>
  <si>
    <t>Coefficients determined during the calibration (these differ slightly from the ones of the calibration table</t>
  </si>
  <si>
    <t>Xdet</t>
  </si>
  <si>
    <t>Ydet</t>
  </si>
  <si>
    <t xml:space="preserve">cal file used: swwavcal20090323_v1_mssl_ug200.fits </t>
  </si>
  <si>
    <t>To convert to DET pixel coordinates add (104,78)</t>
  </si>
  <si>
    <t>See Legend Sheet for explanation</t>
  </si>
  <si>
    <t>4.37433392e-10,  -1.29161716e-06,   1.35903431e-03, 3.19591598e+00,   2.60083077e+03</t>
  </si>
  <si>
    <t>3.63617247e-10,  -1.16894902e-06,   1.28355555e-03, 3.18234518e+00,   2.60162866e+03</t>
  </si>
  <si>
    <t>3.71786785e-10,  -1.18882519e-06,   1.31034115e-03, 3.18618702e+00,   2.60158437e+03</t>
  </si>
  <si>
    <t>3.72115788e-10,  -1.18958007e-06,   1.31141018e-03, 3.18647569e+00,   2.60158334e+03</t>
  </si>
  <si>
    <t>1.04481278e-09,  -2.02515151e-06,   1.51373869e-03, 3.24930602e+00,   2.59690765e+03</t>
  </si>
  <si>
    <t>4.25474336e-09,  -5.31621994e-06,   1.89443751e-03, 3.47551046e+00,   2.58545459e+03</t>
  </si>
  <si>
    <t>3.62733257e-10,  -1.16302843e-06,   1.27135394e-03, 3.18159756e+00,   2.60164108e+03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</si>
</sst>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0.0"/>
    <numFmt numFmtId="174" formatCode="0.00000"/>
  </numFmts>
  <fonts count="5" x14ac:knownFonts="1">
    <font>
      <sz val="10"/>
      <name val="Verdana"/>
    </font>
    <font>
      <b/>
      <sz val="10"/>
      <name val="Verdana"/>
    </font>
    <font>
      <sz val="10"/>
      <name val="Verdana"/>
    </font>
    <font>
      <sz val="8"/>
      <name val="Verdana"/>
    </font>
    <font>
      <b/>
      <sz val="12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27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wrapText="1"/>
    </xf>
    <xf numFmtId="0" fontId="2" fillId="2" borderId="3" xfId="0" applyFont="1" applyFill="1" applyBorder="1"/>
    <xf numFmtId="0" fontId="2" fillId="2" borderId="0" xfId="0" applyFont="1" applyFill="1" applyBorder="1"/>
    <xf numFmtId="172" fontId="2" fillId="2" borderId="0" xfId="0" applyNumberFormat="1" applyFont="1" applyFill="1" applyBorder="1"/>
    <xf numFmtId="172" fontId="0" fillId="0" borderId="0" xfId="0" applyNumberFormat="1" applyBorder="1"/>
    <xf numFmtId="0" fontId="1" fillId="0" borderId="3" xfId="0" applyFont="1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5" xfId="0" applyBorder="1" applyAlignment="1">
      <alignment wrapText="1"/>
    </xf>
    <xf numFmtId="172" fontId="0" fillId="3" borderId="0" xfId="0" applyNumberFormat="1" applyFill="1"/>
    <xf numFmtId="0" fontId="4" fillId="0" borderId="3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Fill="1" applyAlignment="1">
      <alignment wrapText="1"/>
    </xf>
    <xf numFmtId="172" fontId="0" fillId="4" borderId="0" xfId="0" applyNumberFormat="1" applyFill="1"/>
    <xf numFmtId="174" fontId="2" fillId="2" borderId="0" xfId="0" applyNumberFormat="1" applyFont="1" applyFill="1" applyBorder="1"/>
    <xf numFmtId="174" fontId="0" fillId="0" borderId="0" xfId="0" applyNumberFormat="1" applyBorder="1"/>
    <xf numFmtId="0" fontId="0" fillId="0" borderId="0" xfId="0" applyBorder="1" applyAlignment="1">
      <alignment wrapText="1"/>
    </xf>
    <xf numFmtId="0" fontId="0" fillId="0" borderId="0" xfId="0" applyBorder="1" applyAlignme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tabSelected="1" workbookViewId="0">
      <selection sqref="A1:A1048576"/>
    </sheetView>
  </sheetViews>
  <sheetFormatPr baseColWidth="10" defaultRowHeight="13" x14ac:dyDescent="0"/>
  <cols>
    <col min="1" max="1" width="4.7109375" customWidth="1"/>
    <col min="2" max="2" width="6.28515625" customWidth="1"/>
    <col min="4" max="4" width="6.28515625" customWidth="1"/>
    <col min="5" max="5" width="12.42578125" customWidth="1"/>
    <col min="6" max="6" width="13.140625" customWidth="1"/>
    <col min="7" max="7" width="6.5703125" customWidth="1"/>
    <col min="8" max="8" width="9.140625" customWidth="1"/>
    <col min="9" max="9" width="9.28515625" customWidth="1"/>
    <col min="10" max="10" width="7.7109375" customWidth="1"/>
    <col min="11" max="11" width="8.42578125" customWidth="1"/>
    <col min="12" max="12" width="7.5703125" customWidth="1"/>
    <col min="13" max="13" width="7" customWidth="1"/>
    <col min="14" max="14" width="6.7109375" customWidth="1"/>
    <col min="15" max="15" width="7.140625" customWidth="1"/>
    <col min="16" max="16" width="80.28515625" customWidth="1"/>
  </cols>
  <sheetData>
    <row r="2" spans="1:16">
      <c r="A2" t="s">
        <v>125</v>
      </c>
    </row>
    <row r="3" spans="1:16" ht="48">
      <c r="A3" s="20" t="s">
        <v>29</v>
      </c>
      <c r="B3" s="21" t="s">
        <v>30</v>
      </c>
      <c r="C3" s="21" t="s">
        <v>31</v>
      </c>
      <c r="D3" s="21" t="s">
        <v>32</v>
      </c>
      <c r="E3" s="21" t="s">
        <v>34</v>
      </c>
      <c r="F3" s="21" t="s">
        <v>33</v>
      </c>
      <c r="G3" s="21" t="s">
        <v>35</v>
      </c>
      <c r="H3" s="21" t="s">
        <v>45</v>
      </c>
      <c r="I3" s="21" t="s">
        <v>46</v>
      </c>
      <c r="J3" s="21" t="s">
        <v>36</v>
      </c>
      <c r="K3" s="21" t="s">
        <v>44</v>
      </c>
      <c r="L3" s="21" t="s">
        <v>47</v>
      </c>
      <c r="M3" s="21" t="s">
        <v>48</v>
      </c>
      <c r="N3" s="21" t="s">
        <v>38</v>
      </c>
      <c r="O3" s="21" t="s">
        <v>39</v>
      </c>
      <c r="P3" s="22" t="s">
        <v>20</v>
      </c>
    </row>
    <row r="4" spans="1:16">
      <c r="A4" s="9">
        <v>1</v>
      </c>
      <c r="B4" s="10" t="s">
        <v>49</v>
      </c>
      <c r="C4" s="10">
        <v>56950007</v>
      </c>
      <c r="D4" s="10">
        <v>1</v>
      </c>
      <c r="E4" s="10" t="s">
        <v>50</v>
      </c>
      <c r="F4" s="10" t="s">
        <v>51</v>
      </c>
      <c r="G4" s="10">
        <v>80502</v>
      </c>
      <c r="H4" s="24">
        <v>6.6E-4</v>
      </c>
      <c r="I4" s="24">
        <v>-6.8000000000000005E-4</v>
      </c>
      <c r="J4" s="11">
        <v>905</v>
      </c>
      <c r="K4" s="11">
        <v>995.1</v>
      </c>
      <c r="L4" s="19">
        <v>904.5</v>
      </c>
      <c r="M4" s="19">
        <v>995.5</v>
      </c>
      <c r="N4" s="11">
        <v>0.5</v>
      </c>
      <c r="O4" s="11">
        <v>-0.39999999999997726</v>
      </c>
      <c r="P4" s="2" t="s">
        <v>108</v>
      </c>
    </row>
    <row r="5" spans="1:16">
      <c r="A5" s="6">
        <v>2</v>
      </c>
      <c r="B5" s="7" t="s">
        <v>52</v>
      </c>
      <c r="C5" s="7">
        <v>57000005</v>
      </c>
      <c r="D5" s="7">
        <v>1</v>
      </c>
      <c r="E5" s="7" t="s">
        <v>53</v>
      </c>
      <c r="F5" s="7" t="s">
        <v>54</v>
      </c>
      <c r="G5" s="7">
        <v>80502</v>
      </c>
      <c r="H5" s="25">
        <v>2.5000000000000001E-3</v>
      </c>
      <c r="I5" s="25">
        <v>-1.7600000000000001E-3</v>
      </c>
      <c r="J5" s="12">
        <v>917.5</v>
      </c>
      <c r="K5" s="12">
        <v>992.1</v>
      </c>
      <c r="L5" s="19">
        <v>916.2</v>
      </c>
      <c r="M5" s="19">
        <v>988.7</v>
      </c>
      <c r="N5" s="11">
        <v>1.2999999999999545</v>
      </c>
      <c r="O5" s="11">
        <v>3.3999999999999773</v>
      </c>
      <c r="P5" s="3" t="s">
        <v>107</v>
      </c>
    </row>
    <row r="6" spans="1:16">
      <c r="A6" s="9">
        <v>3</v>
      </c>
      <c r="B6" s="10" t="s">
        <v>49</v>
      </c>
      <c r="C6" s="10">
        <v>56950007</v>
      </c>
      <c r="D6" s="10">
        <v>2</v>
      </c>
      <c r="E6" s="10" t="s">
        <v>55</v>
      </c>
      <c r="F6" s="10" t="s">
        <v>56</v>
      </c>
      <c r="G6" s="10">
        <v>80502</v>
      </c>
      <c r="H6" s="24">
        <v>2.32E-3</v>
      </c>
      <c r="I6" s="24">
        <v>-1.4400000000000001E-3</v>
      </c>
      <c r="J6" s="11">
        <v>916.9</v>
      </c>
      <c r="K6" s="11">
        <v>991.3</v>
      </c>
      <c r="L6" s="19">
        <v>915.1</v>
      </c>
      <c r="M6" s="19">
        <v>990.7</v>
      </c>
      <c r="N6" s="11">
        <v>1.7999999999999545</v>
      </c>
      <c r="O6" s="11">
        <v>0.59999999999990905</v>
      </c>
      <c r="P6" s="2" t="s">
        <v>104</v>
      </c>
    </row>
    <row r="7" spans="1:16">
      <c r="A7" s="6">
        <v>4</v>
      </c>
      <c r="B7" s="7" t="s">
        <v>52</v>
      </c>
      <c r="C7" s="7">
        <v>57000005</v>
      </c>
      <c r="D7" s="7">
        <v>2</v>
      </c>
      <c r="E7" s="7" t="s">
        <v>57</v>
      </c>
      <c r="F7" s="7" t="s">
        <v>58</v>
      </c>
      <c r="G7" s="7">
        <v>80502</v>
      </c>
      <c r="H7" s="25">
        <v>3.0599999999999998E-3</v>
      </c>
      <c r="I7" s="25">
        <v>-5.1000000000000004E-4</v>
      </c>
      <c r="J7" s="12">
        <v>923.2</v>
      </c>
      <c r="K7" s="12">
        <v>999</v>
      </c>
      <c r="L7" s="23">
        <v>919.7</v>
      </c>
      <c r="M7" s="19">
        <v>996.7</v>
      </c>
      <c r="N7" s="11">
        <v>3.5</v>
      </c>
      <c r="O7" s="11">
        <v>2.2999999999999545</v>
      </c>
      <c r="P7" s="3" t="s">
        <v>40</v>
      </c>
    </row>
    <row r="8" spans="1:16">
      <c r="A8" s="6">
        <v>6</v>
      </c>
      <c r="B8" s="7" t="s">
        <v>52</v>
      </c>
      <c r="C8" s="7">
        <v>57011002</v>
      </c>
      <c r="D8" s="7">
        <v>1</v>
      </c>
      <c r="E8" s="7" t="s">
        <v>59</v>
      </c>
      <c r="F8" s="7" t="s">
        <v>60</v>
      </c>
      <c r="G8" s="7">
        <v>80629</v>
      </c>
      <c r="H8" s="25">
        <v>6.6800000000000002E-3</v>
      </c>
      <c r="I8" s="25">
        <v>2.64E-3</v>
      </c>
      <c r="J8" s="12">
        <v>947.2</v>
      </c>
      <c r="K8" s="12">
        <v>1021.2</v>
      </c>
      <c r="L8" s="19">
        <v>942.5</v>
      </c>
      <c r="M8" s="19">
        <v>1017</v>
      </c>
      <c r="N8" s="11">
        <v>4.7000000000000455</v>
      </c>
      <c r="O8" s="11">
        <v>4.2000000000000455</v>
      </c>
      <c r="P8" s="3" t="s">
        <v>41</v>
      </c>
    </row>
    <row r="9" spans="1:16">
      <c r="A9" s="6">
        <v>7</v>
      </c>
      <c r="B9" s="7" t="s">
        <v>52</v>
      </c>
      <c r="C9" s="7">
        <v>57012002</v>
      </c>
      <c r="D9" s="7">
        <v>1</v>
      </c>
      <c r="E9" s="7" t="s">
        <v>61</v>
      </c>
      <c r="F9" s="7" t="s">
        <v>62</v>
      </c>
      <c r="G9" s="7">
        <v>80629</v>
      </c>
      <c r="H9" s="25">
        <v>-1.6420000000000001E-2</v>
      </c>
      <c r="I9" s="25">
        <v>1.086E-2</v>
      </c>
      <c r="J9" s="12">
        <v>801.9</v>
      </c>
      <c r="K9" s="12">
        <v>1073.9000000000001</v>
      </c>
      <c r="L9" s="19">
        <v>796.4</v>
      </c>
      <c r="M9" s="19">
        <v>1067.8</v>
      </c>
      <c r="N9" s="11">
        <v>5.5</v>
      </c>
      <c r="O9" s="11">
        <v>6.1000000000001364</v>
      </c>
      <c r="P9" s="3" t="s">
        <v>42</v>
      </c>
    </row>
    <row r="10" spans="1:16">
      <c r="A10" s="6">
        <v>8</v>
      </c>
      <c r="B10" s="7" t="s">
        <v>52</v>
      </c>
      <c r="C10" s="7">
        <v>57013002</v>
      </c>
      <c r="D10" s="7">
        <v>1</v>
      </c>
      <c r="E10" s="7" t="s">
        <v>63</v>
      </c>
      <c r="F10" s="7" t="s">
        <v>64</v>
      </c>
      <c r="G10" s="7">
        <v>80629</v>
      </c>
      <c r="H10" s="25">
        <v>-1.67E-3</v>
      </c>
      <c r="I10" s="25">
        <v>1.7520000000000001E-2</v>
      </c>
      <c r="J10" s="12">
        <v>895.9</v>
      </c>
      <c r="K10" s="12">
        <v>1116.8</v>
      </c>
      <c r="L10" s="23">
        <v>889.3</v>
      </c>
      <c r="M10" s="23">
        <v>1111.2</v>
      </c>
      <c r="N10" s="11">
        <v>6.6000000000000227</v>
      </c>
      <c r="O10" s="11">
        <v>5.5999999999999091</v>
      </c>
      <c r="P10" s="3" t="s">
        <v>43</v>
      </c>
    </row>
    <row r="11" spans="1:16">
      <c r="A11" s="6">
        <v>9</v>
      </c>
      <c r="B11" s="7" t="s">
        <v>52</v>
      </c>
      <c r="C11" s="7">
        <v>57014002</v>
      </c>
      <c r="D11" s="7">
        <v>1</v>
      </c>
      <c r="E11" s="7" t="s">
        <v>65</v>
      </c>
      <c r="F11" s="7" t="s">
        <v>66</v>
      </c>
      <c r="G11" s="7">
        <v>80630</v>
      </c>
      <c r="H11" s="25">
        <v>-4.1900000000000001E-3</v>
      </c>
      <c r="I11" s="25">
        <v>-4.0499999999999998E-3</v>
      </c>
      <c r="J11" s="12">
        <v>879.5</v>
      </c>
      <c r="K11" s="12">
        <v>978.9</v>
      </c>
      <c r="L11" s="23">
        <v>874</v>
      </c>
      <c r="M11" s="23">
        <v>973.7</v>
      </c>
      <c r="N11" s="11">
        <v>5.5</v>
      </c>
      <c r="O11" s="11">
        <v>5.1999999999999318</v>
      </c>
      <c r="P11" s="3" t="s">
        <v>126</v>
      </c>
    </row>
    <row r="12" spans="1:16">
      <c r="A12" s="6">
        <v>10</v>
      </c>
      <c r="B12" s="7" t="s">
        <v>52</v>
      </c>
      <c r="C12" s="7">
        <v>57018001</v>
      </c>
      <c r="D12" s="7">
        <v>1</v>
      </c>
      <c r="E12" s="7" t="s">
        <v>67</v>
      </c>
      <c r="F12" s="7" t="s">
        <v>68</v>
      </c>
      <c r="G12" s="7">
        <v>80904</v>
      </c>
      <c r="H12" s="25">
        <v>2.1440000000000001E-2</v>
      </c>
      <c r="I12" s="25">
        <v>-3.8269999999999998E-2</v>
      </c>
      <c r="J12" s="12">
        <v>1046.5</v>
      </c>
      <c r="K12" s="12">
        <v>767.9</v>
      </c>
      <c r="L12" s="23">
        <v>1038.4000000000001</v>
      </c>
      <c r="M12" s="23">
        <v>756</v>
      </c>
      <c r="N12" s="11">
        <v>8.0999999999999091</v>
      </c>
      <c r="O12" s="11">
        <v>11.9</v>
      </c>
      <c r="P12" s="3" t="s">
        <v>105</v>
      </c>
    </row>
    <row r="13" spans="1:16">
      <c r="A13" s="6">
        <v>11</v>
      </c>
      <c r="B13" s="7" t="s">
        <v>52</v>
      </c>
      <c r="C13" s="7">
        <v>57018002</v>
      </c>
      <c r="D13" s="7">
        <v>1</v>
      </c>
      <c r="E13" s="7" t="s">
        <v>69</v>
      </c>
      <c r="F13" s="7" t="s">
        <v>70</v>
      </c>
      <c r="G13" s="7">
        <v>80904</v>
      </c>
      <c r="H13" s="25">
        <v>2.6089999999999999E-2</v>
      </c>
      <c r="I13" s="25">
        <v>-3.7289999999999997E-2</v>
      </c>
      <c r="J13" s="12">
        <v>1068</v>
      </c>
      <c r="K13" s="12">
        <v>769.1</v>
      </c>
      <c r="L13" s="23">
        <v>1068</v>
      </c>
      <c r="M13" s="23">
        <v>762.4</v>
      </c>
      <c r="N13" s="11">
        <v>0</v>
      </c>
      <c r="O13" s="11">
        <v>6.7000000000000455</v>
      </c>
      <c r="P13" s="3" t="s">
        <v>127</v>
      </c>
    </row>
    <row r="14" spans="1:16">
      <c r="A14" s="6">
        <v>12</v>
      </c>
      <c r="B14" s="7" t="s">
        <v>52</v>
      </c>
      <c r="C14" s="7">
        <v>57015001</v>
      </c>
      <c r="D14" s="7">
        <v>1</v>
      </c>
      <c r="E14" s="7" t="s">
        <v>71</v>
      </c>
      <c r="F14" s="7" t="s">
        <v>72</v>
      </c>
      <c r="G14" s="7">
        <v>80904</v>
      </c>
      <c r="H14" s="25">
        <v>3.4840000000000003E-2</v>
      </c>
      <c r="I14" s="25">
        <v>2.3769999999999999E-2</v>
      </c>
      <c r="J14" s="12">
        <v>1135.3</v>
      </c>
      <c r="K14" s="12">
        <v>1167</v>
      </c>
      <c r="L14" s="23">
        <v>1121</v>
      </c>
      <c r="M14" s="23">
        <v>1153.3</v>
      </c>
      <c r="N14" s="11">
        <v>14.3</v>
      </c>
      <c r="O14" s="11">
        <v>13.7</v>
      </c>
      <c r="P14" s="3" t="s">
        <v>128</v>
      </c>
    </row>
    <row r="15" spans="1:16">
      <c r="A15" s="6">
        <v>13</v>
      </c>
      <c r="B15" s="7" t="s">
        <v>52</v>
      </c>
      <c r="C15" s="7">
        <v>57015002</v>
      </c>
      <c r="D15" s="7">
        <v>1</v>
      </c>
      <c r="E15" s="7" t="s">
        <v>73</v>
      </c>
      <c r="F15" s="7" t="s">
        <v>74</v>
      </c>
      <c r="G15" s="7">
        <v>80904</v>
      </c>
      <c r="H15" s="25">
        <v>1.959E-2</v>
      </c>
      <c r="I15" s="25">
        <v>2.4899999999999999E-2</v>
      </c>
      <c r="J15" s="12">
        <v>1130.0999999999999</v>
      </c>
      <c r="K15" s="12">
        <v>1190.8</v>
      </c>
      <c r="L15" s="23">
        <v>1134.5999999999999</v>
      </c>
      <c r="M15" s="23">
        <v>1185.7</v>
      </c>
      <c r="N15" s="11">
        <v>-4.5</v>
      </c>
      <c r="O15" s="11">
        <v>5.0999999999999091</v>
      </c>
      <c r="P15" s="3" t="s">
        <v>129</v>
      </c>
    </row>
    <row r="16" spans="1:16">
      <c r="A16" s="6">
        <v>14</v>
      </c>
      <c r="B16" s="7" t="s">
        <v>52</v>
      </c>
      <c r="C16" s="7">
        <v>57016001</v>
      </c>
      <c r="D16" s="7">
        <v>1</v>
      </c>
      <c r="E16" s="7" t="s">
        <v>75</v>
      </c>
      <c r="F16" s="7" t="s">
        <v>76</v>
      </c>
      <c r="G16" s="7">
        <v>80904</v>
      </c>
      <c r="H16" s="25">
        <v>-1.7080000000000001E-2</v>
      </c>
      <c r="I16" s="25">
        <v>2.1839999999999998E-2</v>
      </c>
      <c r="J16" s="12">
        <v>809.3</v>
      </c>
      <c r="K16" s="12">
        <v>1155.4000000000001</v>
      </c>
      <c r="L16" s="23">
        <f>5.1+796.33</f>
        <v>801.43000000000006</v>
      </c>
      <c r="M16" s="23">
        <f>14.8+1136.8145</f>
        <v>1151.6144999999999</v>
      </c>
      <c r="N16" s="11">
        <v>7.8699999999998909</v>
      </c>
      <c r="O16" s="11">
        <v>3.7855000000001837</v>
      </c>
      <c r="P16" s="3" t="s">
        <v>130</v>
      </c>
    </row>
    <row r="17" spans="1:16">
      <c r="A17" s="6">
        <v>15</v>
      </c>
      <c r="B17" s="7" t="s">
        <v>52</v>
      </c>
      <c r="C17" s="7">
        <v>57016002</v>
      </c>
      <c r="D17" s="7">
        <v>1</v>
      </c>
      <c r="E17" s="7" t="s">
        <v>77</v>
      </c>
      <c r="F17" s="7" t="s">
        <v>78</v>
      </c>
      <c r="G17" s="7">
        <v>80904</v>
      </c>
      <c r="H17" s="25">
        <v>-2.7400000000000001E-2</v>
      </c>
      <c r="I17" s="25">
        <v>4.0509999999999997E-2</v>
      </c>
      <c r="J17" s="12">
        <v>724.3</v>
      </c>
      <c r="K17" s="12">
        <v>1262.4000000000001</v>
      </c>
      <c r="L17" s="23">
        <f>5.1+731.957</f>
        <v>737.05700000000002</v>
      </c>
      <c r="M17" s="23">
        <f>14.8+1259.4156</f>
        <v>1274.2156</v>
      </c>
      <c r="N17" s="11">
        <v>-12.757000000000062</v>
      </c>
      <c r="O17" s="11">
        <v>-11.815599999999904</v>
      </c>
      <c r="P17" s="3" t="s">
        <v>131</v>
      </c>
    </row>
    <row r="18" spans="1:16">
      <c r="A18" s="6">
        <v>16</v>
      </c>
      <c r="B18" s="7" t="s">
        <v>52</v>
      </c>
      <c r="C18" s="7">
        <v>57017001</v>
      </c>
      <c r="D18" s="7">
        <v>1</v>
      </c>
      <c r="E18" s="7" t="s">
        <v>79</v>
      </c>
      <c r="F18" s="7" t="s">
        <v>80</v>
      </c>
      <c r="G18" s="7">
        <v>80904</v>
      </c>
      <c r="H18" s="25">
        <v>-5.6710000000000003E-2</v>
      </c>
      <c r="I18" s="25">
        <v>-4.0500000000000001E-2</v>
      </c>
      <c r="J18" s="12">
        <v>667.4</v>
      </c>
      <c r="K18" s="12">
        <v>779.9</v>
      </c>
      <c r="L18" s="23">
        <f>5.1+656.085918</f>
        <v>661.18591800000002</v>
      </c>
      <c r="M18" s="23">
        <f>14.8+758.0096</f>
        <v>772.80959999999993</v>
      </c>
      <c r="N18" s="11">
        <v>6.2140819999999621</v>
      </c>
      <c r="O18" s="11">
        <v>7.0904000000000451</v>
      </c>
      <c r="P18" s="3" t="s">
        <v>106</v>
      </c>
    </row>
    <row r="19" spans="1:16">
      <c r="A19" s="9">
        <v>17</v>
      </c>
      <c r="B19" s="10" t="s">
        <v>52</v>
      </c>
      <c r="C19" s="10">
        <v>57017002</v>
      </c>
      <c r="D19" s="10">
        <v>1</v>
      </c>
      <c r="E19" s="10" t="s">
        <v>81</v>
      </c>
      <c r="F19" s="10" t="s">
        <v>82</v>
      </c>
      <c r="G19" s="10">
        <v>80904</v>
      </c>
      <c r="H19" s="24">
        <v>-3.9820000000000001E-2</v>
      </c>
      <c r="I19" s="24">
        <v>-2.3730000000000001E-2</v>
      </c>
      <c r="J19" s="11">
        <v>646</v>
      </c>
      <c r="K19" s="11">
        <v>851.1</v>
      </c>
      <c r="L19" s="23">
        <f>5.1+652.6285</f>
        <v>657.72850000000005</v>
      </c>
      <c r="M19" s="23">
        <f>14.8+841.257</f>
        <v>856.0569999999999</v>
      </c>
      <c r="N19" s="11">
        <v>-11.728500000000054</v>
      </c>
      <c r="O19" s="11">
        <v>-4.9569999999998799</v>
      </c>
      <c r="P19" s="2" t="s">
        <v>37</v>
      </c>
    </row>
    <row r="20" spans="1:16">
      <c r="A20" s="9">
        <v>20</v>
      </c>
      <c r="B20" s="10" t="s">
        <v>52</v>
      </c>
      <c r="C20" s="10">
        <v>57020001</v>
      </c>
      <c r="D20" s="10">
        <v>1</v>
      </c>
      <c r="E20" s="10" t="s">
        <v>83</v>
      </c>
      <c r="F20" s="10" t="s">
        <v>84</v>
      </c>
      <c r="G20" s="10">
        <v>80926</v>
      </c>
      <c r="H20" s="24">
        <v>1.5820000000000001E-2</v>
      </c>
      <c r="I20" s="24">
        <v>1.082E-2</v>
      </c>
      <c r="J20" s="11">
        <v>1102.3</v>
      </c>
      <c r="K20" s="11">
        <v>1082.3</v>
      </c>
      <c r="L20" s="23">
        <v>1110.9000000000001</v>
      </c>
      <c r="M20" s="23">
        <v>1095.8</v>
      </c>
      <c r="N20" s="11">
        <v>-8.6000000000001364</v>
      </c>
      <c r="O20" s="11">
        <v>-13.5</v>
      </c>
      <c r="P20" s="2" t="s">
        <v>109</v>
      </c>
    </row>
    <row r="21" spans="1:16">
      <c r="A21" s="6">
        <v>21</v>
      </c>
      <c r="B21" s="7" t="s">
        <v>52</v>
      </c>
      <c r="C21" s="7">
        <v>57020002</v>
      </c>
      <c r="D21" s="7">
        <v>1</v>
      </c>
      <c r="E21" s="7" t="s">
        <v>85</v>
      </c>
      <c r="F21" s="7" t="s">
        <v>86</v>
      </c>
      <c r="G21" s="7">
        <v>80926</v>
      </c>
      <c r="H21" s="25">
        <v>6.1409999999999999E-2</v>
      </c>
      <c r="I21" s="25">
        <v>2.8340000000000001E-2</v>
      </c>
      <c r="J21" s="12">
        <v>1403.5</v>
      </c>
      <c r="K21" s="12">
        <v>1217.0999999999999</v>
      </c>
      <c r="L21" s="23">
        <v>1402.7</v>
      </c>
      <c r="M21" s="23">
        <v>1209.7</v>
      </c>
      <c r="N21" s="11">
        <v>0.79999999999995453</v>
      </c>
      <c r="O21" s="11">
        <v>7.3999999999998636</v>
      </c>
      <c r="P21" s="3" t="s">
        <v>132</v>
      </c>
    </row>
    <row r="22" spans="1:16">
      <c r="A22" s="6">
        <v>22</v>
      </c>
      <c r="B22" s="7" t="s">
        <v>52</v>
      </c>
      <c r="C22" s="7">
        <v>57021001</v>
      </c>
      <c r="D22" s="7">
        <v>1</v>
      </c>
      <c r="E22" s="7" t="s">
        <v>87</v>
      </c>
      <c r="F22" s="7" t="s">
        <v>88</v>
      </c>
      <c r="G22" s="7">
        <v>80926</v>
      </c>
      <c r="H22" s="25">
        <v>-3.8199999999999998E-2</v>
      </c>
      <c r="I22" s="25">
        <v>9.1050000000000006E-2</v>
      </c>
      <c r="J22" s="12">
        <v>758.5</v>
      </c>
      <c r="K22" s="12">
        <v>1598</v>
      </c>
      <c r="L22" s="23">
        <v>769.7</v>
      </c>
      <c r="M22" s="23">
        <v>1599.6</v>
      </c>
      <c r="N22" s="11">
        <v>-11.2</v>
      </c>
      <c r="O22" s="11">
        <v>-1.5999999999999091</v>
      </c>
      <c r="P22" s="3" t="s">
        <v>21</v>
      </c>
    </row>
    <row r="23" spans="1:16">
      <c r="A23" s="6">
        <v>23</v>
      </c>
      <c r="B23" s="7" t="s">
        <v>52</v>
      </c>
      <c r="C23" s="7">
        <v>57021002</v>
      </c>
      <c r="D23" s="7">
        <v>1</v>
      </c>
      <c r="E23" s="7" t="s">
        <v>89</v>
      </c>
      <c r="F23" s="7" t="s">
        <v>90</v>
      </c>
      <c r="G23" s="7">
        <v>80926</v>
      </c>
      <c r="H23" s="25">
        <v>2.5699999999999998E-3</v>
      </c>
      <c r="I23" s="25">
        <v>9.7729999999999997E-2</v>
      </c>
      <c r="J23" s="12">
        <v>1028.7</v>
      </c>
      <c r="K23" s="12">
        <v>1652.4</v>
      </c>
      <c r="L23" s="23">
        <v>1026.9000000000001</v>
      </c>
      <c r="M23" s="23">
        <v>1645.9</v>
      </c>
      <c r="N23" s="11">
        <v>1.7999999999999545</v>
      </c>
      <c r="O23" s="11">
        <v>6.5</v>
      </c>
      <c r="P23" s="3" t="s">
        <v>22</v>
      </c>
    </row>
    <row r="24" spans="1:16">
      <c r="A24" s="6">
        <v>24</v>
      </c>
      <c r="B24" s="7" t="s">
        <v>52</v>
      </c>
      <c r="C24" s="7">
        <v>57022001</v>
      </c>
      <c r="D24" s="7">
        <v>1</v>
      </c>
      <c r="E24" s="7" t="s">
        <v>91</v>
      </c>
      <c r="F24" s="7" t="s">
        <v>92</v>
      </c>
      <c r="G24" s="7">
        <v>80927</v>
      </c>
      <c r="H24" s="25">
        <v>-7.2020000000000001E-2</v>
      </c>
      <c r="I24" s="25">
        <v>8.1930000000000003E-2</v>
      </c>
      <c r="J24" s="12">
        <v>540.4</v>
      </c>
      <c r="K24" s="12">
        <v>1538.9</v>
      </c>
      <c r="L24" s="23">
        <v>558.1</v>
      </c>
      <c r="M24" s="23">
        <v>1538.4</v>
      </c>
      <c r="N24" s="11">
        <v>-17.7</v>
      </c>
      <c r="O24" s="11">
        <v>0.5</v>
      </c>
      <c r="P24" s="3" t="s">
        <v>110</v>
      </c>
    </row>
    <row r="25" spans="1:16">
      <c r="A25" s="9">
        <v>25</v>
      </c>
      <c r="B25" s="10" t="s">
        <v>52</v>
      </c>
      <c r="C25" s="10">
        <v>57022002</v>
      </c>
      <c r="D25" s="10">
        <v>1</v>
      </c>
      <c r="E25" s="10" t="s">
        <v>93</v>
      </c>
      <c r="F25" s="10" t="s">
        <v>94</v>
      </c>
      <c r="G25" s="10">
        <v>80927</v>
      </c>
      <c r="H25" s="24">
        <v>-3.1329999999999997E-2</v>
      </c>
      <c r="I25" s="24">
        <v>7.7359999999999998E-2</v>
      </c>
      <c r="J25" s="11">
        <v>691.7</v>
      </c>
      <c r="K25" s="11">
        <v>1499.9</v>
      </c>
      <c r="L25" s="23">
        <v>703.1</v>
      </c>
      <c r="M25" s="23">
        <v>1487.4</v>
      </c>
      <c r="N25" s="11">
        <v>-11.4</v>
      </c>
      <c r="O25" s="11">
        <v>12.5</v>
      </c>
      <c r="P25" s="2" t="s">
        <v>111</v>
      </c>
    </row>
    <row r="26" spans="1:16">
      <c r="A26" s="6">
        <v>27</v>
      </c>
      <c r="B26" s="7" t="s">
        <v>52</v>
      </c>
      <c r="C26" s="7">
        <v>57023002</v>
      </c>
      <c r="D26" s="7">
        <v>1</v>
      </c>
      <c r="E26" s="7" t="s">
        <v>95</v>
      </c>
      <c r="F26" s="7" t="s">
        <v>96</v>
      </c>
      <c r="G26" s="7">
        <v>80927</v>
      </c>
      <c r="H26" s="25">
        <v>-8.3110000000000003E-2</v>
      </c>
      <c r="I26" s="25">
        <v>0.11945</v>
      </c>
      <c r="J26" s="12">
        <v>489.2</v>
      </c>
      <c r="K26" s="12">
        <v>1786.6</v>
      </c>
      <c r="L26" s="23">
        <v>491.5</v>
      </c>
      <c r="M26" s="23">
        <v>1772.2</v>
      </c>
      <c r="N26" s="11">
        <v>-2.3000000000000114</v>
      </c>
      <c r="O26" s="11">
        <v>14.399999999999864</v>
      </c>
      <c r="P26" s="3" t="s">
        <v>112</v>
      </c>
    </row>
    <row r="27" spans="1:16">
      <c r="A27" s="6">
        <v>29</v>
      </c>
      <c r="B27" s="7" t="s">
        <v>52</v>
      </c>
      <c r="C27" s="7">
        <v>57024002</v>
      </c>
      <c r="D27" s="7">
        <v>1</v>
      </c>
      <c r="E27" s="7" t="s">
        <v>97</v>
      </c>
      <c r="F27" s="7" t="s">
        <v>98</v>
      </c>
      <c r="G27" s="7">
        <v>80927</v>
      </c>
      <c r="H27" s="25">
        <v>-0.11069</v>
      </c>
      <c r="I27" s="25">
        <v>5.0349999999999999E-2</v>
      </c>
      <c r="J27" s="12">
        <v>307.7</v>
      </c>
      <c r="K27" s="12">
        <v>1349.6</v>
      </c>
      <c r="L27" s="23">
        <v>317.3</v>
      </c>
      <c r="M27" s="23">
        <v>1335.1</v>
      </c>
      <c r="N27" s="11">
        <v>-9.6000000000000227</v>
      </c>
      <c r="O27" s="11">
        <v>14.5</v>
      </c>
      <c r="P27" s="3" t="s">
        <v>23</v>
      </c>
    </row>
    <row r="28" spans="1:16">
      <c r="A28" s="6">
        <v>32</v>
      </c>
      <c r="B28" s="7" t="s">
        <v>52</v>
      </c>
      <c r="C28" s="7">
        <v>57026001</v>
      </c>
      <c r="D28" s="7">
        <v>1</v>
      </c>
      <c r="E28" s="7" t="s">
        <v>99</v>
      </c>
      <c r="F28" s="7" t="s">
        <v>100</v>
      </c>
      <c r="G28" s="7">
        <v>80927</v>
      </c>
      <c r="H28" s="25">
        <v>-9.0120000000000006E-2</v>
      </c>
      <c r="I28" s="25">
        <v>-9.9659999999999999E-2</v>
      </c>
      <c r="J28" s="12">
        <v>444.2</v>
      </c>
      <c r="K28" s="12">
        <v>368.5</v>
      </c>
      <c r="L28" s="23">
        <v>448.2</v>
      </c>
      <c r="M28" s="23">
        <v>382.4</v>
      </c>
      <c r="N28" s="11">
        <v>-4</v>
      </c>
      <c r="O28" s="11">
        <v>-13.9</v>
      </c>
      <c r="P28" s="3" t="s">
        <v>24</v>
      </c>
    </row>
    <row r="29" spans="1:16">
      <c r="A29" s="6">
        <v>33</v>
      </c>
      <c r="B29" s="7" t="s">
        <v>52</v>
      </c>
      <c r="C29" s="7">
        <v>57026002</v>
      </c>
      <c r="D29" s="7">
        <v>1</v>
      </c>
      <c r="E29" s="7" t="s">
        <v>101</v>
      </c>
      <c r="F29" s="7" t="s">
        <v>102</v>
      </c>
      <c r="G29" s="7">
        <v>80927</v>
      </c>
      <c r="H29" s="25">
        <v>-4.8239999999999998E-2</v>
      </c>
      <c r="I29" s="25">
        <v>-9.6089999999999995E-2</v>
      </c>
      <c r="J29" s="12">
        <v>702.4</v>
      </c>
      <c r="K29" s="12">
        <v>409.5</v>
      </c>
      <c r="L29" s="23">
        <v>711</v>
      </c>
      <c r="M29" s="23">
        <v>407.4</v>
      </c>
      <c r="N29" s="11">
        <v>-8.6000000000000227</v>
      </c>
      <c r="O29" s="11">
        <v>2.1000000000000227</v>
      </c>
      <c r="P29" t="s">
        <v>103</v>
      </c>
    </row>
  </sheetData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workbookViewId="0">
      <selection activeCell="E4" sqref="E4"/>
    </sheetView>
  </sheetViews>
  <sheetFormatPr baseColWidth="10" defaultRowHeight="13" x14ac:dyDescent="0"/>
  <cols>
    <col min="1" max="1" width="12.5703125" customWidth="1"/>
    <col min="3" max="3" width="20" customWidth="1"/>
    <col min="4" max="4" width="6.28515625" customWidth="1"/>
    <col min="5" max="5" width="6.7109375" customWidth="1"/>
    <col min="6" max="6" width="13.5703125" customWidth="1"/>
    <col min="7" max="7" width="14.28515625" customWidth="1"/>
    <col min="8" max="8" width="7.85546875" customWidth="1"/>
    <col min="9" max="9" width="6" customWidth="1"/>
    <col min="10" max="10" width="7.140625" customWidth="1"/>
    <col min="11" max="11" width="7.7109375" customWidth="1"/>
    <col min="12" max="12" width="8.42578125" customWidth="1"/>
    <col min="14" max="14" width="8.140625" customWidth="1"/>
    <col min="15" max="15" width="8.28515625" customWidth="1"/>
    <col min="16" max="16" width="7.28515625" customWidth="1"/>
    <col min="17" max="17" width="7.7109375" customWidth="1"/>
    <col min="20" max="21" width="8.140625" customWidth="1"/>
    <col min="22" max="22" width="8" customWidth="1"/>
    <col min="23" max="23" width="6.5703125" customWidth="1"/>
    <col min="24" max="24" width="79.28515625" customWidth="1"/>
  </cols>
  <sheetData>
    <row r="1" spans="1:23">
      <c r="A1" s="4" t="s">
        <v>123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Q1" s="5"/>
      <c r="R1" s="5"/>
      <c r="S1" s="5"/>
      <c r="T1" s="5"/>
      <c r="U1" s="5"/>
      <c r="V1" s="5"/>
      <c r="W1" s="5"/>
    </row>
    <row r="2" spans="1:23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Q2" s="7"/>
      <c r="R2" s="7"/>
      <c r="S2" s="7"/>
      <c r="T2" s="7"/>
      <c r="U2" s="7"/>
      <c r="V2" s="7"/>
      <c r="W2" s="7"/>
    </row>
    <row r="3" spans="1:23">
      <c r="A3" s="5" t="s">
        <v>27</v>
      </c>
      <c r="B3" s="7"/>
      <c r="C3" s="26" t="s">
        <v>124</v>
      </c>
      <c r="D3" s="26"/>
      <c r="E3" s="26"/>
      <c r="F3" s="26"/>
      <c r="G3" s="7"/>
      <c r="H3" s="7"/>
      <c r="I3" s="7"/>
      <c r="J3" s="7"/>
      <c r="K3" s="7"/>
      <c r="L3" s="7"/>
      <c r="M3" s="7"/>
      <c r="N3" s="7"/>
      <c r="O3" s="7"/>
      <c r="Q3" s="7"/>
      <c r="R3" s="7"/>
      <c r="S3" s="7"/>
      <c r="T3" s="7"/>
      <c r="U3" s="7"/>
      <c r="V3" s="7"/>
      <c r="W3" s="7"/>
    </row>
    <row r="4" spans="1:23">
      <c r="A4" t="s">
        <v>28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>
      <c r="A5" s="6"/>
      <c r="B5" s="7"/>
      <c r="C5" s="7"/>
      <c r="D5" s="7"/>
      <c r="E5" s="7"/>
      <c r="F5" s="7"/>
      <c r="G5" s="7"/>
      <c r="H5" s="7" t="s">
        <v>113</v>
      </c>
      <c r="I5" s="7"/>
      <c r="J5" s="7"/>
      <c r="K5" s="7"/>
      <c r="L5" s="7"/>
      <c r="M5" s="7"/>
      <c r="N5" s="7"/>
      <c r="O5" s="7"/>
      <c r="P5" s="7"/>
      <c r="Q5" s="7"/>
      <c r="R5" s="7"/>
      <c r="S5" s="7"/>
      <c r="V5" s="7"/>
      <c r="W5" s="7"/>
    </row>
    <row r="6" spans="1:23">
      <c r="A6" s="6"/>
      <c r="B6" s="7"/>
      <c r="C6" s="26"/>
      <c r="D6" s="27"/>
      <c r="E6" s="27"/>
      <c r="F6" s="27"/>
      <c r="G6" s="7"/>
      <c r="H6" s="7" t="s">
        <v>2</v>
      </c>
      <c r="I6" s="7" t="s">
        <v>3</v>
      </c>
      <c r="J6" s="26" t="s">
        <v>4</v>
      </c>
      <c r="K6" s="27"/>
      <c r="L6" s="27"/>
      <c r="M6" s="27"/>
      <c r="N6" s="8"/>
      <c r="O6" s="7"/>
      <c r="P6" s="7"/>
      <c r="Q6" s="7"/>
      <c r="R6" s="7"/>
      <c r="S6" s="7"/>
      <c r="V6" s="7"/>
      <c r="W6" s="7"/>
    </row>
    <row r="7" spans="1:23">
      <c r="A7" s="13" t="s">
        <v>10</v>
      </c>
      <c r="B7" s="14"/>
      <c r="C7" s="15" t="s">
        <v>11</v>
      </c>
      <c r="D7" s="14"/>
      <c r="E7" s="14"/>
      <c r="F7" s="14"/>
      <c r="G7" s="7"/>
      <c r="H7" s="7"/>
      <c r="I7" s="7"/>
      <c r="J7" s="26" t="s">
        <v>5</v>
      </c>
      <c r="K7" s="27"/>
      <c r="L7" s="27"/>
      <c r="M7" s="27"/>
      <c r="N7" s="8"/>
      <c r="O7" s="7"/>
      <c r="P7" s="7"/>
      <c r="Q7" s="7"/>
      <c r="R7" s="7"/>
      <c r="S7" s="7"/>
      <c r="V7" s="7"/>
      <c r="W7" s="7"/>
    </row>
    <row r="8" spans="1:23">
      <c r="A8" s="6" t="s">
        <v>29</v>
      </c>
      <c r="B8" s="7"/>
      <c r="C8" s="8" t="s">
        <v>12</v>
      </c>
      <c r="D8" s="8"/>
      <c r="E8" s="8"/>
      <c r="F8" s="8"/>
      <c r="G8" s="7"/>
      <c r="H8" s="7"/>
      <c r="I8" s="7"/>
      <c r="J8" s="26" t="s">
        <v>6</v>
      </c>
      <c r="K8" s="27"/>
      <c r="L8" s="27"/>
      <c r="M8" s="27"/>
      <c r="N8" s="8"/>
      <c r="O8" s="7"/>
      <c r="P8" s="7"/>
      <c r="Q8" s="7"/>
      <c r="R8" s="7"/>
      <c r="S8" s="7"/>
      <c r="V8" s="7"/>
      <c r="W8" s="7"/>
    </row>
    <row r="9" spans="1:23">
      <c r="A9" s="6" t="s">
        <v>30</v>
      </c>
      <c r="B9" s="7"/>
      <c r="C9" s="8" t="s">
        <v>13</v>
      </c>
      <c r="D9" s="8"/>
      <c r="E9" s="8"/>
      <c r="F9" s="8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V9" s="7"/>
      <c r="W9" s="7"/>
    </row>
    <row r="10" spans="1:23">
      <c r="A10" s="6" t="s">
        <v>31</v>
      </c>
      <c r="B10" s="7"/>
      <c r="C10" s="8" t="s">
        <v>14</v>
      </c>
      <c r="D10" s="8"/>
      <c r="E10" s="8"/>
      <c r="F10" s="8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V10" s="7"/>
      <c r="W10" s="7"/>
    </row>
    <row r="11" spans="1:23">
      <c r="A11" s="6" t="s">
        <v>15</v>
      </c>
      <c r="B11" s="7"/>
      <c r="C11" s="8" t="s">
        <v>16</v>
      </c>
      <c r="D11" s="8"/>
      <c r="E11" s="8"/>
      <c r="F11" s="8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V11" s="7"/>
      <c r="W11" s="7"/>
    </row>
    <row r="12" spans="1:23">
      <c r="A12" s="6" t="s">
        <v>34</v>
      </c>
      <c r="B12" s="7"/>
      <c r="C12" s="8" t="s">
        <v>17</v>
      </c>
      <c r="D12" s="8"/>
      <c r="E12" s="8"/>
      <c r="F12" s="8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>
      <c r="A13" s="6" t="s">
        <v>33</v>
      </c>
      <c r="B13" s="7"/>
      <c r="C13" s="8" t="s">
        <v>18</v>
      </c>
      <c r="D13" s="8"/>
      <c r="E13" s="8"/>
      <c r="F13" s="8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>
      <c r="A14" s="6" t="s">
        <v>35</v>
      </c>
      <c r="B14" s="7"/>
      <c r="C14" s="8" t="s">
        <v>19</v>
      </c>
      <c r="D14" s="8"/>
      <c r="E14" s="8"/>
      <c r="F14" s="8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6" t="s">
        <v>114</v>
      </c>
      <c r="B15" s="7"/>
      <c r="C15" s="26" t="s">
        <v>115</v>
      </c>
      <c r="D15" s="26"/>
      <c r="E15" s="26"/>
      <c r="F15" s="26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 ht="26" customHeight="1">
      <c r="A16" s="6" t="s">
        <v>25</v>
      </c>
      <c r="B16" s="7"/>
      <c r="C16" s="26" t="s">
        <v>1</v>
      </c>
      <c r="D16" s="26"/>
      <c r="E16" s="26"/>
      <c r="F16" s="26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37" customHeight="1">
      <c r="A17" s="6" t="s">
        <v>26</v>
      </c>
      <c r="B17" s="7"/>
      <c r="C17" s="26" t="s">
        <v>116</v>
      </c>
      <c r="D17" s="26"/>
      <c r="E17" s="26"/>
      <c r="F17" s="26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7" customHeight="1">
      <c r="A18" s="6" t="s">
        <v>117</v>
      </c>
      <c r="B18" s="7"/>
      <c r="C18" s="7" t="s">
        <v>118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32" customHeight="1">
      <c r="A19" s="6" t="s">
        <v>119</v>
      </c>
      <c r="B19" s="7"/>
      <c r="C19" s="26" t="s">
        <v>120</v>
      </c>
      <c r="D19" s="26"/>
      <c r="E19" s="26"/>
      <c r="F19" s="26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>
      <c r="A20" s="6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</row>
    <row r="21" spans="1:23">
      <c r="A21" s="6"/>
      <c r="B21" s="7"/>
      <c r="C21" s="8"/>
      <c r="D21" s="7" t="s">
        <v>121</v>
      </c>
      <c r="E21" s="7" t="s">
        <v>122</v>
      </c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39">
      <c r="A22" s="6"/>
      <c r="B22" s="7"/>
      <c r="C22" s="8" t="s">
        <v>7</v>
      </c>
      <c r="D22" s="7">
        <f>928.53-27</f>
        <v>901.53</v>
      </c>
      <c r="E22" s="7">
        <f>1002.69-1</f>
        <v>1001.69</v>
      </c>
      <c r="F22" s="7" t="s">
        <v>8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>
      <c r="A23" s="16"/>
      <c r="B23" s="17"/>
      <c r="C23" s="18" t="s">
        <v>9</v>
      </c>
      <c r="D23" s="17">
        <v>954.6</v>
      </c>
      <c r="E23" s="17">
        <v>1044.6600000000001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</row>
    <row r="24" spans="1:23">
      <c r="C24" s="1"/>
    </row>
  </sheetData>
  <mergeCells count="9">
    <mergeCell ref="C3:F3"/>
    <mergeCell ref="C16:F16"/>
    <mergeCell ref="C17:F17"/>
    <mergeCell ref="J6:M6"/>
    <mergeCell ref="J7:M7"/>
    <mergeCell ref="J8:M8"/>
    <mergeCell ref="C6:F6"/>
    <mergeCell ref="C15:F15"/>
    <mergeCell ref="C19:F19"/>
  </mergeCells>
  <phoneticPr fontId="3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uvgrism</vt:lpstr>
      <vt:lpstr>Legend</vt:lpstr>
    </vt:vector>
  </TitlesOfParts>
  <Company>UCL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MSSL UCL</dc:creator>
  <cp:lastModifiedBy>Paul Kuin</cp:lastModifiedBy>
  <dcterms:created xsi:type="dcterms:W3CDTF">2009-03-18T16:26:07Z</dcterms:created>
  <dcterms:modified xsi:type="dcterms:W3CDTF">2018-01-22T14:42:34Z</dcterms:modified>
</cp:coreProperties>
</file>